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90" windowWidth="18195" windowHeight="11280"/>
  </bookViews>
  <sheets>
    <sheet name="РКиФКиС" sheetId="1" r:id="rId1"/>
  </sheets>
  <definedNames>
    <definedName name="_xlnm._FilterDatabase" localSheetId="0" hidden="1">РКиФКиС!$B$7:$D$538</definedName>
    <definedName name="_xlnm.Print_Titles" localSheetId="0">РКиФКиС!$7:$10</definedName>
    <definedName name="_xlnm.Print_Area" localSheetId="0">РКиФКиС!$A$1:$N$538</definedName>
  </definedNames>
  <calcPr calcId="125725"/>
</workbook>
</file>

<file path=xl/calcChain.xml><?xml version="1.0" encoding="utf-8"?>
<calcChain xmlns="http://schemas.openxmlformats.org/spreadsheetml/2006/main">
  <c r="N183" i="1"/>
  <c r="N182"/>
  <c r="H527" l="1"/>
  <c r="N526"/>
  <c r="M526"/>
  <c r="L526"/>
  <c r="K526"/>
  <c r="J526"/>
  <c r="I526"/>
  <c r="H526"/>
  <c r="H525"/>
  <c r="H522" s="1"/>
  <c r="N523"/>
  <c r="M523"/>
  <c r="L523"/>
  <c r="L522" s="1"/>
  <c r="K523"/>
  <c r="K522" s="1"/>
  <c r="J523"/>
  <c r="J522" s="1"/>
  <c r="I523"/>
  <c r="H523"/>
  <c r="N522"/>
  <c r="M522"/>
  <c r="I522"/>
  <c r="N516"/>
  <c r="M516"/>
  <c r="L516"/>
  <c r="K516"/>
  <c r="J516"/>
  <c r="I516"/>
  <c r="H516"/>
  <c r="N515"/>
  <c r="M515"/>
  <c r="L515"/>
  <c r="K515"/>
  <c r="J515"/>
  <c r="I515"/>
  <c r="H515"/>
  <c r="N513"/>
  <c r="M513"/>
  <c r="L513"/>
  <c r="K513"/>
  <c r="J513"/>
  <c r="I513"/>
  <c r="H513"/>
  <c r="N512"/>
  <c r="M512"/>
  <c r="L512"/>
  <c r="K512"/>
  <c r="J512"/>
  <c r="I512"/>
  <c r="H512"/>
  <c r="N511"/>
  <c r="M511"/>
  <c r="L511"/>
  <c r="K511"/>
  <c r="J511"/>
  <c r="I511"/>
  <c r="H511"/>
  <c r="N505"/>
  <c r="M505"/>
  <c r="L505"/>
  <c r="K505"/>
  <c r="J505"/>
  <c r="I505"/>
  <c r="H505"/>
  <c r="N504"/>
  <c r="M504"/>
  <c r="L504"/>
  <c r="K504"/>
  <c r="J504"/>
  <c r="I504"/>
  <c r="H504"/>
  <c r="N502"/>
  <c r="M502"/>
  <c r="L502"/>
  <c r="K502"/>
  <c r="J502"/>
  <c r="I502"/>
  <c r="H502"/>
  <c r="N501"/>
  <c r="M501"/>
  <c r="L501"/>
  <c r="K501"/>
  <c r="J501"/>
  <c r="I501"/>
  <c r="H501"/>
  <c r="N500"/>
  <c r="M500"/>
  <c r="L500"/>
  <c r="K500"/>
  <c r="J500"/>
  <c r="I500"/>
  <c r="H500"/>
  <c r="N488"/>
  <c r="M488"/>
  <c r="L488"/>
  <c r="K488"/>
  <c r="J488"/>
  <c r="I488"/>
  <c r="H488"/>
  <c r="N487"/>
  <c r="M487"/>
  <c r="L487"/>
  <c r="K487"/>
  <c r="J487"/>
  <c r="I487"/>
  <c r="H487"/>
  <c r="N486"/>
  <c r="M486"/>
  <c r="L486"/>
  <c r="K486"/>
  <c r="J486"/>
  <c r="I486"/>
  <c r="H486"/>
  <c r="N485"/>
  <c r="M485"/>
  <c r="L485"/>
  <c r="K485"/>
  <c r="J485"/>
  <c r="I485"/>
  <c r="H485"/>
  <c r="N484"/>
  <c r="M484"/>
  <c r="L484"/>
  <c r="K484"/>
  <c r="J484"/>
  <c r="I484"/>
  <c r="H484"/>
  <c r="N454"/>
  <c r="M454"/>
  <c r="L454"/>
  <c r="K454"/>
  <c r="J454"/>
  <c r="I454"/>
  <c r="H454"/>
  <c r="N452"/>
  <c r="M452"/>
  <c r="M449" s="1"/>
  <c r="L452"/>
  <c r="L449" s="1"/>
  <c r="K452"/>
  <c r="K449" s="1"/>
  <c r="J452"/>
  <c r="I452"/>
  <c r="I449" s="1"/>
  <c r="H452"/>
  <c r="N451"/>
  <c r="H451"/>
  <c r="N450"/>
  <c r="N449" s="1"/>
  <c r="H450"/>
  <c r="H449" s="1"/>
  <c r="J449"/>
  <c r="N443"/>
  <c r="M443"/>
  <c r="L443"/>
  <c r="K443"/>
  <c r="J443"/>
  <c r="I443"/>
  <c r="H443"/>
  <c r="N441"/>
  <c r="N438" s="1"/>
  <c r="H441"/>
  <c r="H438" s="1"/>
  <c r="M438"/>
  <c r="L438"/>
  <c r="K438"/>
  <c r="J438"/>
  <c r="I438"/>
  <c r="N421"/>
  <c r="M421"/>
  <c r="L421"/>
  <c r="K421"/>
  <c r="J421"/>
  <c r="I421"/>
  <c r="H421"/>
  <c r="N419"/>
  <c r="N416" s="1"/>
  <c r="H419"/>
  <c r="H416" s="1"/>
  <c r="M416"/>
  <c r="L416"/>
  <c r="K416"/>
  <c r="J416"/>
  <c r="I416"/>
  <c r="N410"/>
  <c r="M410"/>
  <c r="L410"/>
  <c r="K410"/>
  <c r="J410"/>
  <c r="I410"/>
  <c r="H410"/>
  <c r="N409"/>
  <c r="M409"/>
  <c r="L409"/>
  <c r="K409"/>
  <c r="J409"/>
  <c r="I409"/>
  <c r="H409"/>
  <c r="N408"/>
  <c r="M408"/>
  <c r="L408"/>
  <c r="K408"/>
  <c r="J408"/>
  <c r="I408"/>
  <c r="H408"/>
  <c r="N407"/>
  <c r="M407"/>
  <c r="L407"/>
  <c r="K407"/>
  <c r="J407"/>
  <c r="I407"/>
  <c r="H407"/>
  <c r="N406"/>
  <c r="M406"/>
  <c r="L406"/>
  <c r="K406"/>
  <c r="J406"/>
  <c r="I406"/>
  <c r="H406"/>
  <c r="N371"/>
  <c r="H371"/>
  <c r="N369"/>
  <c r="H369"/>
  <c r="N368"/>
  <c r="H368"/>
  <c r="N367"/>
  <c r="N366" s="1"/>
  <c r="H367"/>
  <c r="N359"/>
  <c r="M359"/>
  <c r="L359"/>
  <c r="K359"/>
  <c r="J359"/>
  <c r="I359"/>
  <c r="H359"/>
  <c r="N358"/>
  <c r="M358"/>
  <c r="L358"/>
  <c r="K358"/>
  <c r="J358"/>
  <c r="I358"/>
  <c r="H358"/>
  <c r="N357"/>
  <c r="M357"/>
  <c r="L357"/>
  <c r="K357"/>
  <c r="J357"/>
  <c r="I357"/>
  <c r="H357"/>
  <c r="N356"/>
  <c r="M356"/>
  <c r="L356"/>
  <c r="K356"/>
  <c r="J356"/>
  <c r="J354" s="1"/>
  <c r="I356"/>
  <c r="H356"/>
  <c r="N355"/>
  <c r="M355"/>
  <c r="L355"/>
  <c r="K355"/>
  <c r="J355"/>
  <c r="I355"/>
  <c r="H355"/>
  <c r="N314"/>
  <c r="M314"/>
  <c r="L314"/>
  <c r="K314"/>
  <c r="J314"/>
  <c r="I314"/>
  <c r="H314"/>
  <c r="H311"/>
  <c r="H308" s="1"/>
  <c r="N308"/>
  <c r="M308"/>
  <c r="L308"/>
  <c r="K308"/>
  <c r="J308"/>
  <c r="I308"/>
  <c r="N307"/>
  <c r="M307"/>
  <c r="L307"/>
  <c r="K307"/>
  <c r="J307"/>
  <c r="I307"/>
  <c r="H307"/>
  <c r="N306"/>
  <c r="M306"/>
  <c r="L306"/>
  <c r="K306"/>
  <c r="J306"/>
  <c r="I306"/>
  <c r="H306"/>
  <c r="N305"/>
  <c r="M305"/>
  <c r="L305"/>
  <c r="K305"/>
  <c r="J305"/>
  <c r="I305"/>
  <c r="H305"/>
  <c r="N304"/>
  <c r="M304"/>
  <c r="L304"/>
  <c r="K304"/>
  <c r="J304"/>
  <c r="I304"/>
  <c r="H304"/>
  <c r="N288"/>
  <c r="H288"/>
  <c r="N285"/>
  <c r="M285"/>
  <c r="L285"/>
  <c r="K285"/>
  <c r="J285"/>
  <c r="I285"/>
  <c r="H285"/>
  <c r="N279"/>
  <c r="M279"/>
  <c r="L279"/>
  <c r="K279"/>
  <c r="J279"/>
  <c r="I279"/>
  <c r="H279"/>
  <c r="N273"/>
  <c r="M273"/>
  <c r="L273"/>
  <c r="K273"/>
  <c r="J273"/>
  <c r="I273"/>
  <c r="H273"/>
  <c r="N271"/>
  <c r="M271"/>
  <c r="L271"/>
  <c r="K271"/>
  <c r="J271"/>
  <c r="I271"/>
  <c r="H271"/>
  <c r="N270"/>
  <c r="M270"/>
  <c r="L270"/>
  <c r="K270"/>
  <c r="J270"/>
  <c r="I270"/>
  <c r="H270"/>
  <c r="N269"/>
  <c r="M269"/>
  <c r="L269"/>
  <c r="K269"/>
  <c r="J269"/>
  <c r="I269"/>
  <c r="H269"/>
  <c r="N265"/>
  <c r="H265"/>
  <c r="N262"/>
  <c r="N257" s="1"/>
  <c r="M262"/>
  <c r="M257" s="1"/>
  <c r="L262"/>
  <c r="L257" s="1"/>
  <c r="K262"/>
  <c r="J262"/>
  <c r="J257" s="1"/>
  <c r="I262"/>
  <c r="I257" s="1"/>
  <c r="H262"/>
  <c r="H257" s="1"/>
  <c r="N261"/>
  <c r="M261"/>
  <c r="L261"/>
  <c r="K261"/>
  <c r="J261"/>
  <c r="I261"/>
  <c r="H261"/>
  <c r="M260"/>
  <c r="L260"/>
  <c r="K260"/>
  <c r="J260"/>
  <c r="I260"/>
  <c r="H260"/>
  <c r="M259"/>
  <c r="L259"/>
  <c r="K259"/>
  <c r="J259"/>
  <c r="I259"/>
  <c r="H259"/>
  <c r="N258"/>
  <c r="M258"/>
  <c r="L258"/>
  <c r="K258"/>
  <c r="J258"/>
  <c r="I258"/>
  <c r="H258"/>
  <c r="K257"/>
  <c r="L303" l="1"/>
  <c r="H405"/>
  <c r="L405"/>
  <c r="I405"/>
  <c r="M405"/>
  <c r="I483"/>
  <c r="M483"/>
  <c r="N354"/>
  <c r="H483"/>
  <c r="H303"/>
  <c r="H354"/>
  <c r="L354"/>
  <c r="I354"/>
  <c r="M354"/>
  <c r="H366"/>
  <c r="J405"/>
  <c r="N405"/>
  <c r="K483"/>
  <c r="K405"/>
  <c r="L483"/>
  <c r="H268"/>
  <c r="L268"/>
  <c r="K303"/>
  <c r="K354"/>
  <c r="J483"/>
  <c r="N483"/>
  <c r="I303"/>
  <c r="J303"/>
  <c r="N303"/>
  <c r="M303"/>
  <c r="K268"/>
  <c r="I268"/>
  <c r="M268"/>
  <c r="J268"/>
  <c r="N268"/>
  <c r="N77"/>
  <c r="H77"/>
  <c r="L499" l="1"/>
  <c r="H499"/>
  <c r="M497"/>
  <c r="L496"/>
  <c r="K499"/>
  <c r="N497"/>
  <c r="L497"/>
  <c r="J497"/>
  <c r="H497"/>
  <c r="M496"/>
  <c r="K496"/>
  <c r="I496"/>
  <c r="N498"/>
  <c r="M498"/>
  <c r="L498"/>
  <c r="K498"/>
  <c r="J498"/>
  <c r="I498"/>
  <c r="H498"/>
  <c r="I497"/>
  <c r="H496"/>
  <c r="N477"/>
  <c r="M477"/>
  <c r="L477"/>
  <c r="K477"/>
  <c r="J477"/>
  <c r="I477"/>
  <c r="H477"/>
  <c r="N476"/>
  <c r="N472" s="1"/>
  <c r="M476"/>
  <c r="M472" s="1"/>
  <c r="L476"/>
  <c r="L472" s="1"/>
  <c r="K476"/>
  <c r="K472" s="1"/>
  <c r="J476"/>
  <c r="J472" s="1"/>
  <c r="I476"/>
  <c r="I472" s="1"/>
  <c r="H476"/>
  <c r="H472" s="1"/>
  <c r="N466"/>
  <c r="M466"/>
  <c r="L466"/>
  <c r="K466"/>
  <c r="J466"/>
  <c r="I466"/>
  <c r="H466"/>
  <c r="N465"/>
  <c r="N461" s="1"/>
  <c r="M465"/>
  <c r="M461" s="1"/>
  <c r="L465"/>
  <c r="L461" s="1"/>
  <c r="K465"/>
  <c r="J465"/>
  <c r="J461" s="1"/>
  <c r="I465"/>
  <c r="I461" s="1"/>
  <c r="H465"/>
  <c r="H461" s="1"/>
  <c r="K461"/>
  <c r="N432"/>
  <c r="M432"/>
  <c r="L432"/>
  <c r="K432"/>
  <c r="J432"/>
  <c r="I432"/>
  <c r="H432"/>
  <c r="N430"/>
  <c r="N427" s="1"/>
  <c r="M430"/>
  <c r="M427" s="1"/>
  <c r="L430"/>
  <c r="L427" s="1"/>
  <c r="K430"/>
  <c r="K427" s="1"/>
  <c r="J430"/>
  <c r="J427" s="1"/>
  <c r="I430"/>
  <c r="I427" s="1"/>
  <c r="H430"/>
  <c r="H427" s="1"/>
  <c r="N394"/>
  <c r="H394"/>
  <c r="N393"/>
  <c r="H393"/>
  <c r="N392"/>
  <c r="H392"/>
  <c r="N391"/>
  <c r="H391"/>
  <c r="N390"/>
  <c r="H390"/>
  <c r="H383"/>
  <c r="H379"/>
  <c r="H378" s="1"/>
  <c r="N348"/>
  <c r="M348"/>
  <c r="L348"/>
  <c r="K348"/>
  <c r="J348"/>
  <c r="I348"/>
  <c r="H348"/>
  <c r="N347"/>
  <c r="M347"/>
  <c r="L347"/>
  <c r="K347"/>
  <c r="J347"/>
  <c r="I347"/>
  <c r="H347"/>
  <c r="N346"/>
  <c r="M346"/>
  <c r="L346"/>
  <c r="K346"/>
  <c r="J346"/>
  <c r="I346"/>
  <c r="H346"/>
  <c r="N345"/>
  <c r="M345"/>
  <c r="L345"/>
  <c r="K345"/>
  <c r="J345"/>
  <c r="I345"/>
  <c r="H345"/>
  <c r="N344"/>
  <c r="M344"/>
  <c r="L344"/>
  <c r="K344"/>
  <c r="J344"/>
  <c r="I344"/>
  <c r="H344"/>
  <c r="N337"/>
  <c r="M337"/>
  <c r="L337"/>
  <c r="K337"/>
  <c r="J337"/>
  <c r="I337"/>
  <c r="H337"/>
  <c r="N336"/>
  <c r="M336"/>
  <c r="M256" s="1"/>
  <c r="L336"/>
  <c r="K336"/>
  <c r="J336"/>
  <c r="I336"/>
  <c r="H336"/>
  <c r="N335"/>
  <c r="M335"/>
  <c r="L335"/>
  <c r="K335"/>
  <c r="J335"/>
  <c r="I335"/>
  <c r="H335"/>
  <c r="N334"/>
  <c r="M334"/>
  <c r="L334"/>
  <c r="K334"/>
  <c r="J334"/>
  <c r="I334"/>
  <c r="H334"/>
  <c r="N333"/>
  <c r="M333"/>
  <c r="L333"/>
  <c r="K333"/>
  <c r="J333"/>
  <c r="I333"/>
  <c r="H333"/>
  <c r="N326"/>
  <c r="N324" s="1"/>
  <c r="M326"/>
  <c r="M324" s="1"/>
  <c r="L326"/>
  <c r="L324" s="1"/>
  <c r="K326"/>
  <c r="J326"/>
  <c r="J324" s="1"/>
  <c r="I326"/>
  <c r="I324" s="1"/>
  <c r="H326"/>
  <c r="H324" s="1"/>
  <c r="N325"/>
  <c r="M325"/>
  <c r="L325"/>
  <c r="L256" s="1"/>
  <c r="K325"/>
  <c r="J325"/>
  <c r="I325"/>
  <c r="H325"/>
  <c r="K324"/>
  <c r="K321" s="1"/>
  <c r="N297"/>
  <c r="M297"/>
  <c r="L297"/>
  <c r="K297"/>
  <c r="J297"/>
  <c r="I297"/>
  <c r="H297"/>
  <c r="H291"/>
  <c r="H256"/>
  <c r="J255"/>
  <c r="M254"/>
  <c r="K254"/>
  <c r="I254"/>
  <c r="N253"/>
  <c r="L253"/>
  <c r="J253"/>
  <c r="H253"/>
  <c r="M255"/>
  <c r="I255"/>
  <c r="L254"/>
  <c r="M253"/>
  <c r="N244"/>
  <c r="M244"/>
  <c r="L244"/>
  <c r="K244"/>
  <c r="J244"/>
  <c r="I244"/>
  <c r="H244"/>
  <c r="N243"/>
  <c r="M243"/>
  <c r="L243"/>
  <c r="K243"/>
  <c r="J243"/>
  <c r="I243"/>
  <c r="H243"/>
  <c r="N242"/>
  <c r="M242"/>
  <c r="L242"/>
  <c r="K242"/>
  <c r="J242"/>
  <c r="I242"/>
  <c r="H242"/>
  <c r="N241"/>
  <c r="M241"/>
  <c r="L241"/>
  <c r="K241"/>
  <c r="K239" s="1"/>
  <c r="J241"/>
  <c r="I241"/>
  <c r="H241"/>
  <c r="N240"/>
  <c r="M240"/>
  <c r="L240"/>
  <c r="K240"/>
  <c r="J240"/>
  <c r="I240"/>
  <c r="H240"/>
  <c r="N233"/>
  <c r="M233"/>
  <c r="L233"/>
  <c r="K233"/>
  <c r="J233"/>
  <c r="I233"/>
  <c r="H233"/>
  <c r="N232"/>
  <c r="M232"/>
  <c r="L232"/>
  <c r="K232"/>
  <c r="J232"/>
  <c r="I232"/>
  <c r="H232"/>
  <c r="N231"/>
  <c r="M231"/>
  <c r="L231"/>
  <c r="K231"/>
  <c r="J231"/>
  <c r="I231"/>
  <c r="H231"/>
  <c r="N230"/>
  <c r="M230"/>
  <c r="L230"/>
  <c r="K230"/>
  <c r="J230"/>
  <c r="I230"/>
  <c r="H230"/>
  <c r="N229"/>
  <c r="M229"/>
  <c r="L229"/>
  <c r="K229"/>
  <c r="J229"/>
  <c r="I229"/>
  <c r="I228" s="1"/>
  <c r="H229"/>
  <c r="H222"/>
  <c r="H220"/>
  <c r="H219"/>
  <c r="N211"/>
  <c r="M211"/>
  <c r="L211"/>
  <c r="K211"/>
  <c r="J211"/>
  <c r="I211"/>
  <c r="H211"/>
  <c r="N210"/>
  <c r="M210"/>
  <c r="L210"/>
  <c r="K210"/>
  <c r="J210"/>
  <c r="I210"/>
  <c r="H210"/>
  <c r="N209"/>
  <c r="M209"/>
  <c r="L209"/>
  <c r="K209"/>
  <c r="J209"/>
  <c r="I209"/>
  <c r="H209"/>
  <c r="N208"/>
  <c r="M208"/>
  <c r="L208"/>
  <c r="K208"/>
  <c r="J208"/>
  <c r="I208"/>
  <c r="H208"/>
  <c r="N207"/>
  <c r="M207"/>
  <c r="L207"/>
  <c r="K207"/>
  <c r="J207"/>
  <c r="I207"/>
  <c r="H207"/>
  <c r="N198"/>
  <c r="M198"/>
  <c r="L198"/>
  <c r="K198"/>
  <c r="J198"/>
  <c r="I198"/>
  <c r="H198"/>
  <c r="N192"/>
  <c r="M192"/>
  <c r="L192"/>
  <c r="K192"/>
  <c r="J192"/>
  <c r="I192"/>
  <c r="H192"/>
  <c r="N186"/>
  <c r="M186"/>
  <c r="L186"/>
  <c r="K186"/>
  <c r="J186"/>
  <c r="I186"/>
  <c r="H186"/>
  <c r="M183"/>
  <c r="L183"/>
  <c r="K183"/>
  <c r="K180" s="1"/>
  <c r="J183"/>
  <c r="J180" s="1"/>
  <c r="I183"/>
  <c r="N180"/>
  <c r="M180"/>
  <c r="L180"/>
  <c r="I180"/>
  <c r="H180"/>
  <c r="N179"/>
  <c r="M179"/>
  <c r="L179"/>
  <c r="K179"/>
  <c r="J179"/>
  <c r="I179"/>
  <c r="H179"/>
  <c r="N178"/>
  <c r="P178" s="1"/>
  <c r="M178"/>
  <c r="L178"/>
  <c r="K178"/>
  <c r="J178"/>
  <c r="I178"/>
  <c r="H178"/>
  <c r="N177"/>
  <c r="M177"/>
  <c r="L177"/>
  <c r="K177"/>
  <c r="J177"/>
  <c r="I177"/>
  <c r="H177"/>
  <c r="N176"/>
  <c r="M176"/>
  <c r="L176"/>
  <c r="K176"/>
  <c r="J176"/>
  <c r="I176"/>
  <c r="H176"/>
  <c r="N168"/>
  <c r="M168"/>
  <c r="L168"/>
  <c r="K168"/>
  <c r="J168"/>
  <c r="I168"/>
  <c r="H168"/>
  <c r="H162"/>
  <c r="H155"/>
  <c r="H154"/>
  <c r="H153"/>
  <c r="H152"/>
  <c r="H151"/>
  <c r="H143"/>
  <c r="H142"/>
  <c r="H141"/>
  <c r="H140"/>
  <c r="H139"/>
  <c r="N131"/>
  <c r="M131"/>
  <c r="L131"/>
  <c r="K131"/>
  <c r="J131"/>
  <c r="I131"/>
  <c r="H131"/>
  <c r="N130"/>
  <c r="M130"/>
  <c r="L130"/>
  <c r="K130"/>
  <c r="J130"/>
  <c r="I130"/>
  <c r="H130"/>
  <c r="N129"/>
  <c r="M129"/>
  <c r="L129"/>
  <c r="K129"/>
  <c r="J129"/>
  <c r="I129"/>
  <c r="H129"/>
  <c r="N128"/>
  <c r="M128"/>
  <c r="L128"/>
  <c r="K128"/>
  <c r="J128"/>
  <c r="I128"/>
  <c r="H128"/>
  <c r="N127"/>
  <c r="M127"/>
  <c r="L127"/>
  <c r="K127"/>
  <c r="J127"/>
  <c r="I127"/>
  <c r="H127"/>
  <c r="N120"/>
  <c r="M120"/>
  <c r="L120"/>
  <c r="K120"/>
  <c r="J120"/>
  <c r="I120"/>
  <c r="H120"/>
  <c r="N119"/>
  <c r="M119"/>
  <c r="L119"/>
  <c r="K119"/>
  <c r="J119"/>
  <c r="I119"/>
  <c r="H119"/>
  <c r="N118"/>
  <c r="M118"/>
  <c r="L118"/>
  <c r="K118"/>
  <c r="J118"/>
  <c r="I118"/>
  <c r="H118"/>
  <c r="N117"/>
  <c r="M117"/>
  <c r="L117"/>
  <c r="K117"/>
  <c r="J117"/>
  <c r="I117"/>
  <c r="H117"/>
  <c r="N116"/>
  <c r="M116"/>
  <c r="L116"/>
  <c r="K116"/>
  <c r="J116"/>
  <c r="I116"/>
  <c r="H116"/>
  <c r="N109"/>
  <c r="M109"/>
  <c r="L109"/>
  <c r="K109"/>
  <c r="J109"/>
  <c r="I109"/>
  <c r="H109"/>
  <c r="N108"/>
  <c r="M108"/>
  <c r="L108"/>
  <c r="K108"/>
  <c r="J108"/>
  <c r="I108"/>
  <c r="H108"/>
  <c r="N107"/>
  <c r="M107"/>
  <c r="L107"/>
  <c r="K107"/>
  <c r="J107"/>
  <c r="I107"/>
  <c r="H107"/>
  <c r="N106"/>
  <c r="M106"/>
  <c r="L106"/>
  <c r="K106"/>
  <c r="J106"/>
  <c r="I106"/>
  <c r="H106"/>
  <c r="N105"/>
  <c r="M105"/>
  <c r="L105"/>
  <c r="K105"/>
  <c r="J105"/>
  <c r="I105"/>
  <c r="H105"/>
  <c r="N98"/>
  <c r="M98"/>
  <c r="L98"/>
  <c r="K98"/>
  <c r="J98"/>
  <c r="I98"/>
  <c r="H98"/>
  <c r="N96"/>
  <c r="M96"/>
  <c r="L96"/>
  <c r="K96"/>
  <c r="J96"/>
  <c r="I96"/>
  <c r="H96"/>
  <c r="N95"/>
  <c r="M95"/>
  <c r="L95"/>
  <c r="K95"/>
  <c r="J95"/>
  <c r="I95"/>
  <c r="H95"/>
  <c r="N94"/>
  <c r="M94"/>
  <c r="L94"/>
  <c r="K94"/>
  <c r="J94"/>
  <c r="I94"/>
  <c r="H94"/>
  <c r="N85"/>
  <c r="M85"/>
  <c r="L85"/>
  <c r="K85"/>
  <c r="J85"/>
  <c r="I85"/>
  <c r="H85"/>
  <c r="N83"/>
  <c r="M83"/>
  <c r="L83"/>
  <c r="K83"/>
  <c r="J83"/>
  <c r="I83"/>
  <c r="H83"/>
  <c r="N82"/>
  <c r="N80" s="1"/>
  <c r="M82"/>
  <c r="L82"/>
  <c r="K82"/>
  <c r="J82"/>
  <c r="J80" s="1"/>
  <c r="I82"/>
  <c r="H82"/>
  <c r="H80"/>
  <c r="N74"/>
  <c r="M74"/>
  <c r="L74"/>
  <c r="K74"/>
  <c r="J74"/>
  <c r="I74"/>
  <c r="H74"/>
  <c r="N67"/>
  <c r="M67"/>
  <c r="L67"/>
  <c r="K67"/>
  <c r="J67"/>
  <c r="I67"/>
  <c r="H67"/>
  <c r="N60"/>
  <c r="M60"/>
  <c r="L60"/>
  <c r="K60"/>
  <c r="J60"/>
  <c r="I60"/>
  <c r="H60"/>
  <c r="N59"/>
  <c r="M59"/>
  <c r="L59"/>
  <c r="K59"/>
  <c r="J59"/>
  <c r="I59"/>
  <c r="H59"/>
  <c r="N58"/>
  <c r="M58"/>
  <c r="L58"/>
  <c r="K58"/>
  <c r="J58"/>
  <c r="I58"/>
  <c r="H58"/>
  <c r="N57"/>
  <c r="M57"/>
  <c r="L57"/>
  <c r="K57"/>
  <c r="J57"/>
  <c r="I57"/>
  <c r="H57"/>
  <c r="N56"/>
  <c r="M56"/>
  <c r="L56"/>
  <c r="K56"/>
  <c r="J56"/>
  <c r="I56"/>
  <c r="H56"/>
  <c r="N48"/>
  <c r="M48"/>
  <c r="L48"/>
  <c r="K48"/>
  <c r="J48"/>
  <c r="I48"/>
  <c r="H48"/>
  <c r="N46"/>
  <c r="M46"/>
  <c r="L46"/>
  <c r="K46"/>
  <c r="J46"/>
  <c r="I46"/>
  <c r="H46"/>
  <c r="N45"/>
  <c r="M45"/>
  <c r="L45"/>
  <c r="K45"/>
  <c r="J45"/>
  <c r="I45"/>
  <c r="H45"/>
  <c r="N44"/>
  <c r="M44"/>
  <c r="L44"/>
  <c r="L43" s="1"/>
  <c r="K44"/>
  <c r="J44"/>
  <c r="I44"/>
  <c r="H44"/>
  <c r="H37"/>
  <c r="H30"/>
  <c r="N22"/>
  <c r="M22"/>
  <c r="L22"/>
  <c r="K22"/>
  <c r="J22"/>
  <c r="I22"/>
  <c r="H22"/>
  <c r="N21"/>
  <c r="M21"/>
  <c r="M16" s="1"/>
  <c r="L21"/>
  <c r="K21"/>
  <c r="J21"/>
  <c r="I21"/>
  <c r="I16" s="1"/>
  <c r="H21"/>
  <c r="N20"/>
  <c r="M20"/>
  <c r="L20"/>
  <c r="L15" s="1"/>
  <c r="K20"/>
  <c r="J20"/>
  <c r="I20"/>
  <c r="H20"/>
  <c r="N19"/>
  <c r="M19"/>
  <c r="L19"/>
  <c r="K19"/>
  <c r="K14" s="1"/>
  <c r="J19"/>
  <c r="I19"/>
  <c r="H19"/>
  <c r="N18"/>
  <c r="M18"/>
  <c r="L18"/>
  <c r="K18"/>
  <c r="J18"/>
  <c r="J17" s="1"/>
  <c r="I18"/>
  <c r="H18"/>
  <c r="N16"/>
  <c r="M15"/>
  <c r="L14"/>
  <c r="K13"/>
  <c r="I55" l="1"/>
  <c r="M55"/>
  <c r="N126"/>
  <c r="H14"/>
  <c r="I15"/>
  <c r="J16"/>
  <c r="H13"/>
  <c r="L206"/>
  <c r="I14"/>
  <c r="J15"/>
  <c r="J536" s="1"/>
  <c r="K16"/>
  <c r="L13"/>
  <c r="M14"/>
  <c r="N15"/>
  <c r="H321"/>
  <c r="H43"/>
  <c r="N104"/>
  <c r="J43"/>
  <c r="N43"/>
  <c r="L80"/>
  <c r="H115"/>
  <c r="I256"/>
  <c r="J256"/>
  <c r="N256"/>
  <c r="M343"/>
  <c r="K256"/>
  <c r="K537" s="1"/>
  <c r="I17"/>
  <c r="J14"/>
  <c r="H16"/>
  <c r="H537" s="1"/>
  <c r="M93"/>
  <c r="K104"/>
  <c r="K126"/>
  <c r="L255"/>
  <c r="L536" s="1"/>
  <c r="M321"/>
  <c r="K332"/>
  <c r="M536"/>
  <c r="I43"/>
  <c r="K55"/>
  <c r="I80"/>
  <c r="M80"/>
  <c r="K206"/>
  <c r="H239"/>
  <c r="L239"/>
  <c r="N389"/>
  <c r="L535"/>
  <c r="M535"/>
  <c r="H534"/>
  <c r="M17"/>
  <c r="K15"/>
  <c r="L16"/>
  <c r="L537" s="1"/>
  <c r="H138"/>
  <c r="H175"/>
  <c r="I536"/>
  <c r="L17"/>
  <c r="J55"/>
  <c r="N55"/>
  <c r="J104"/>
  <c r="J126"/>
  <c r="H332"/>
  <c r="L332"/>
  <c r="H389"/>
  <c r="I535"/>
  <c r="L534"/>
  <c r="N14"/>
  <c r="N175"/>
  <c r="P177"/>
  <c r="H206"/>
  <c r="H17"/>
  <c r="H15"/>
  <c r="N17"/>
  <c r="K80"/>
  <c r="I93"/>
  <c r="K93"/>
  <c r="J115"/>
  <c r="L115"/>
  <c r="N115"/>
  <c r="J175"/>
  <c r="L175"/>
  <c r="J228"/>
  <c r="N228"/>
  <c r="M228"/>
  <c r="K253"/>
  <c r="K534" s="1"/>
  <c r="J321"/>
  <c r="L321"/>
  <c r="N321"/>
  <c r="I343"/>
  <c r="K343"/>
  <c r="H254"/>
  <c r="H535" s="1"/>
  <c r="N255"/>
  <c r="N536" s="1"/>
  <c r="H55"/>
  <c r="L55"/>
  <c r="J93"/>
  <c r="N93"/>
  <c r="H93"/>
  <c r="L93"/>
  <c r="H104"/>
  <c r="L104"/>
  <c r="I115"/>
  <c r="M115"/>
  <c r="K115"/>
  <c r="H126"/>
  <c r="L126"/>
  <c r="H228"/>
  <c r="L228"/>
  <c r="M43"/>
  <c r="K43"/>
  <c r="I104"/>
  <c r="M104"/>
  <c r="J206"/>
  <c r="N206"/>
  <c r="J239"/>
  <c r="I126"/>
  <c r="M126"/>
  <c r="H150"/>
  <c r="I175"/>
  <c r="M175"/>
  <c r="K175"/>
  <c r="I206"/>
  <c r="M206"/>
  <c r="H217"/>
  <c r="K228"/>
  <c r="I239"/>
  <c r="M239"/>
  <c r="I253"/>
  <c r="I252" s="1"/>
  <c r="J254"/>
  <c r="N254"/>
  <c r="K255"/>
  <c r="K536" s="1"/>
  <c r="I321"/>
  <c r="I332"/>
  <c r="M332"/>
  <c r="J343"/>
  <c r="N343"/>
  <c r="H343"/>
  <c r="L343"/>
  <c r="J496"/>
  <c r="N496"/>
  <c r="K497"/>
  <c r="K535" s="1"/>
  <c r="I499"/>
  <c r="I537" s="1"/>
  <c r="M499"/>
  <c r="J499"/>
  <c r="J537" s="1"/>
  <c r="N499"/>
  <c r="N537" s="1"/>
  <c r="N239"/>
  <c r="M252"/>
  <c r="J332"/>
  <c r="N332"/>
  <c r="H495"/>
  <c r="L495"/>
  <c r="L12"/>
  <c r="K12"/>
  <c r="I495"/>
  <c r="K17"/>
  <c r="H255"/>
  <c r="H536" s="1"/>
  <c r="J13"/>
  <c r="J12" s="1"/>
  <c r="N13"/>
  <c r="I13"/>
  <c r="I12" s="1"/>
  <c r="M13"/>
  <c r="M12" s="1"/>
  <c r="J535" l="1"/>
  <c r="M534"/>
  <c r="J534"/>
  <c r="I534"/>
  <c r="H12"/>
  <c r="L252"/>
  <c r="K495"/>
  <c r="I533"/>
  <c r="L533"/>
  <c r="N535"/>
  <c r="N12"/>
  <c r="N495"/>
  <c r="N534"/>
  <c r="M495"/>
  <c r="M533" s="1"/>
  <c r="M537"/>
  <c r="J495"/>
  <c r="J252"/>
  <c r="K252"/>
  <c r="N252"/>
  <c r="P253" s="1"/>
  <c r="H203"/>
  <c r="H252"/>
  <c r="O253" s="1"/>
  <c r="K533" l="1"/>
  <c r="J533"/>
  <c r="H533"/>
  <c r="N533"/>
</calcChain>
</file>

<file path=xl/sharedStrings.xml><?xml version="1.0" encoding="utf-8"?>
<sst xmlns="http://schemas.openxmlformats.org/spreadsheetml/2006/main" count="1721" uniqueCount="402">
  <si>
    <t>Форма мониторинга реализации муниципальной программы (квартальная)</t>
  </si>
  <si>
    <t>Наименование муниципальной программы: Развитие культуры, физической культуры и спорта</t>
  </si>
  <si>
    <t>Ответственный исполнитель: Управление культуры администрации МО ГО "Сыктывкар"</t>
  </si>
  <si>
    <t>№ п/п</t>
  </si>
  <si>
    <t>Наименование подпрограммы,  основного мероприятия, мероприятия, контрольного события программы</t>
  </si>
  <si>
    <t>Статус мероприятия, контрольного события</t>
  </si>
  <si>
    <t>Ответственный исполнитель</t>
  </si>
  <si>
    <t>Дата наступления и содержание мероприятия, контрольного события в отчетном периоде</t>
  </si>
  <si>
    <t>Расходы на реализацию основного мероприятия, мероприятия программы, тыс. руб.</t>
  </si>
  <si>
    <t>Источник финансирования</t>
  </si>
  <si>
    <t>План на отчетную дату</t>
  </si>
  <si>
    <t>Кассовое исполнение на отчетную дату</t>
  </si>
  <si>
    <t>план</t>
  </si>
  <si>
    <t>факт</t>
  </si>
  <si>
    <t>Подпрограмма 1 "Формирование благоприятных условий для развития культурного и туристического  потенциала"</t>
  </si>
  <si>
    <t>Х</t>
  </si>
  <si>
    <t xml:space="preserve">Заместитель руководителя администрации МО ГО "Сыктывкар" Семейкина Е.В. </t>
  </si>
  <si>
    <t xml:space="preserve"> 31.12.2025</t>
  </si>
  <si>
    <t>Всего</t>
  </si>
  <si>
    <t>ФБ</t>
  </si>
  <si>
    <t>РБ</t>
  </si>
  <si>
    <t>МБ</t>
  </si>
  <si>
    <t>ВИ</t>
  </si>
  <si>
    <t xml:space="preserve">Основное мероприятие 1.1.1: Укрепление материально-технической базы муниципальных учреждений (организаций) </t>
  </si>
  <si>
    <t>Начальник управления культуры администрации МО ГО "Сыктывкар"  Файзуллина А.А.</t>
  </si>
  <si>
    <t>1.1.</t>
  </si>
  <si>
    <t>Мероприятие 1.1.1.1. Ремонт, капитальный ремонт зданий муниципальных учреждений сферы культуры</t>
  </si>
  <si>
    <t>срок не наступил</t>
  </si>
  <si>
    <t>1.1.1.</t>
  </si>
  <si>
    <t>Контрольное событие 1. Заключено соглашение о предоставлении субсидии из республиканского бюджета Республики Коми бюджету муниципального образования в Республике Коми с Министерством культуры, туризма и архивного дела РК</t>
  </si>
  <si>
    <t>выполнено раньше срока</t>
  </si>
  <si>
    <t>Начальник отдела бухгалтерского учета управления культуры администрации МО ГО "Сыктывкар" Гузченко С.В.</t>
  </si>
  <si>
    <t xml:space="preserve"> 01.04.2025</t>
  </si>
  <si>
    <t>Соглашение заключено 06.02.2025, № р-15/2025</t>
  </si>
  <si>
    <t>X</t>
  </si>
  <si>
    <t>1.1.2.</t>
  </si>
  <si>
    <t>Контрольное событие 2. Приняты  и подписаны акты выполненных работ</t>
  </si>
  <si>
    <t>Главный специалист отдела ОМиЭР управления культуры администрации МО ГО "Сыктывкар" Петрова Н.Е.</t>
  </si>
  <si>
    <t xml:space="preserve"> 30.11.2025</t>
  </si>
  <si>
    <t>Мероприятие 1.1.1.2. Оснащение специальным оборудованием, инструментами  и мебелью  муниципальных учреждений сферы культуры</t>
  </si>
  <si>
    <t xml:space="preserve">
Заместитель начальника отдела ОМиЭР управления культуры администрации МО ГО "Сыктывкар" Казакова В.В.</t>
  </si>
  <si>
    <t xml:space="preserve"> 31.12.2024</t>
  </si>
  <si>
    <t>Контрольное событие 3. Заключено соглашение о предоставлении субсидии из республиканского бюджета Республики Коми бюджету муниципального образования в Республике Коми с Министерством культуры, туризма и архивного дела РК</t>
  </si>
  <si>
    <t xml:space="preserve"> 01.04.2024</t>
  </si>
  <si>
    <t>Контрольное событие 4. Принят товар и подписаны товарные накладные (акты приема-передачи)</t>
  </si>
  <si>
    <t>Заместитель начальника отдела ОМиЭР управления культуры администрации МО ГО "Сыктывкар" Казакова В.В.</t>
  </si>
  <si>
    <t>Мероприятие 1.1.1.2. Обеспечение антитеррористической защищенности в подведомственных учреждениях</t>
  </si>
  <si>
    <t xml:space="preserve"> 01.11.2025</t>
  </si>
  <si>
    <t>2.</t>
  </si>
  <si>
    <t xml:space="preserve">Основное мероприятие 1.1.2: Обновление и пополнение книжного фонда </t>
  </si>
  <si>
    <t>2.1</t>
  </si>
  <si>
    <t>Мероприятие 1.1.2.1. Комплектование книжных фондов муниципальных библиотек</t>
  </si>
  <si>
    <t>Выполнено раньше срока</t>
  </si>
  <si>
    <t>Произведена поставка книг в МБУК "ЦБС" и МБУК "Эжвинская ЦБС"</t>
  </si>
  <si>
    <t>2.1.1.</t>
  </si>
  <si>
    <t>Контрольное событие 3. В системе электронного бюджета заключено соглашение о предоставлении субсидии из бюджета субъекта Российской Федерации местному бюджету (комплектование книжных фондов муниципальных общедоступных библиотек и государственных центральных библиотек) с Министерством культуры, туризма и архивного дела Республики Коми</t>
  </si>
  <si>
    <t>выполнено в срок</t>
  </si>
  <si>
    <t>Соглашение заключено 13.02.2025,  87701000-1-2025-01</t>
  </si>
  <si>
    <t>2.1.2.</t>
  </si>
  <si>
    <t>Контрольное событие 4. Приняты печатные издания  и подписаны товарные накладные (акты приема-передачи)</t>
  </si>
  <si>
    <t>МБУК "ЦБС" тов. накладные   (31.03.25, 11.04.25, 23.04.25, 28.04.25, 13.05.25, 30.05.25) и МБУК "Эжвинская ЦБС" (21.03.2025, 06.03.2025)</t>
  </si>
  <si>
    <t>3.</t>
  </si>
  <si>
    <t xml:space="preserve">Основное мероприятие 1.1.3:  Инициативные  проекты  </t>
  </si>
  <si>
    <t>3.1.</t>
  </si>
  <si>
    <t>Мероприятие 1.1.3.1. Реализация народных проектов на территории МО ГО "Сыктывкар" в области этнокультурного развития народов, проживающих на территории Республики Коми</t>
  </si>
  <si>
    <t>Заместитель начальника отдела ОМиЭР управления культуры администрации МО ГО "Сыктывкар" Рудич А.А.</t>
  </si>
  <si>
    <t>3.1.1.</t>
  </si>
  <si>
    <t>Контрольное событие 5. Заключено соглашение о предоставлении субсидии из республиканского бюджета Республики Коми бюджету МО ГО "Сыктывкар" с Министерством национальной политики Республики Коми</t>
  </si>
  <si>
    <t>Соглашение заключено 19 марта 2025 г., № 87701000-1-2025-018</t>
  </si>
  <si>
    <t>3.1.2.</t>
  </si>
  <si>
    <t>Контрольное событие 6. Приняты  и подписаны акты выполненных работ.  Принят товар  и подписаны товарные накладные (акты приема-передачи)</t>
  </si>
  <si>
    <t>3.2.</t>
  </si>
  <si>
    <t>Мероприятие 1.1.3.2.Реализация народных проектов на территории МО ГО "Сыктывкар" в сфере культуры</t>
  </si>
  <si>
    <t xml:space="preserve">Реализован народный проект "Ремонт полов и стены танцевального зала МБУК "Дом культуры п.г.т. Седкыркещ" </t>
  </si>
  <si>
    <t>3.2.1.</t>
  </si>
  <si>
    <t>Контрольное событие 7. Заключено соглашение о предоставлении субсидии из республиканского бюджета Республики Коми бюджету МО ГО "Сыктывкар" с Министерством культуры и архивного дела  Республики Коми</t>
  </si>
  <si>
    <t>Соглашение зключено 03.03.2025 №р-59/2025</t>
  </si>
  <si>
    <t>3.2.2.</t>
  </si>
  <si>
    <t>Контрольное событие 8. Приняты  и подписаны акты выполненных работ.  Принят товар  и подписаны товарные накладные (акты приема-передачи)</t>
  </si>
  <si>
    <t>3.3.</t>
  </si>
  <si>
    <t>Мероприятие 1.1.3.3. Реализация инициативных проектов на территории МО ГО "Сыктывкар" в сфере культуры</t>
  </si>
  <si>
    <t xml:space="preserve">Заместитель начальника  управления культуры администрации МО ГО "Сыктывкар" Штарк Д.В. </t>
  </si>
  <si>
    <t>3.3.1.</t>
  </si>
  <si>
    <t>Контрольное событие 9. Приняты  и подписаны акты выполненных работ</t>
  </si>
  <si>
    <t>4.</t>
  </si>
  <si>
    <t xml:space="preserve">Основное мероприятие 1.1.4: Проведение противопожарных мероприятий </t>
  </si>
  <si>
    <t>4.1.</t>
  </si>
  <si>
    <t>Мероприятие 1.1.4.1. Мероприятия по обеспечению первичных мер пожарной безопасности муниципальных учреждений сферы культуры</t>
  </si>
  <si>
    <t xml:space="preserve">Произведен ремонт пожарной сигнализации в Отделе комплектования и обработки МБУК "ЦБС" </t>
  </si>
  <si>
    <t>Контрольное событие 13. Заключено соглашение о предоставлении субсидии из республиканского бюджета Республики Коми бюджету муниципального образования в Республике Коми с Министерством культуры, туризма и архивного дела РК</t>
  </si>
  <si>
    <t>4.1.1.</t>
  </si>
  <si>
    <t>Контрольное событие 10. Заключено соглашение о предоставлении субсидии из республиканского бюджета Республики Коми бюджету МО ГО "Сыктывкар" с Министерством культуры и архивного дела  Республики Коми</t>
  </si>
  <si>
    <t>4.1.2.</t>
  </si>
  <si>
    <t xml:space="preserve">Контрольное событие 11. Приняты  и подписаны акты выполненных работ  </t>
  </si>
  <si>
    <t>МБУК "ЦБС" подписан акт выполненных работ (31.03.2025)</t>
  </si>
  <si>
    <t>5.</t>
  </si>
  <si>
    <t>Основное мероприятие 1.1.5: Обеспечение комплексной работы по энергосбережению и повышению энергетической эффективности бюджетной сферы, в том числе организация функционирования системы автоматизированного учета потребления органами местного самоуправления и муниципальными учреждениями энергетических ресурсов посредством обеспечения дистанционного сбора, анализа и передачи в адрес ресурсоснабжающих организаций данных</t>
  </si>
  <si>
    <t>5.1.</t>
  </si>
  <si>
    <t>Мероприятие 1.1.5.1.  Проведение мероприятий, направленных на  сбережение энергоресурсов и повышение энергетической эффективности</t>
  </si>
  <si>
    <t>5.1.1.</t>
  </si>
  <si>
    <t>Контрольное событие 12.  Сданы отчеты учреждений  о достижении целевых уровней снижения суммарного объема потребляемых энергоресурсов</t>
  </si>
  <si>
    <t>Специалист отдела ОМиЭР управления культуры администрации МО ГО "Сыктывкар" Шаркова И.В.</t>
  </si>
  <si>
    <t>6.</t>
  </si>
  <si>
    <t xml:space="preserve">Основное мероприятие 1.1.6: Обеспечение доступности приоритетных объектов и услуг в приоритетных сферах жизнедеятельности инвалидов и других маломобильных групп населения </t>
  </si>
  <si>
    <t>6.1.</t>
  </si>
  <si>
    <t xml:space="preserve">Мероприятие 1.1.6.1. Проведение ремонтных работ зданий учреждений культуры в целях обеспечения доступности  объектов культуры для инвалидов и других маломобильных групп населения </t>
  </si>
  <si>
    <t>Главный специалист отедела ОМиЭР управления культуры администрации МО ГО "Сыктывкар" Петрова Н.Е.</t>
  </si>
  <si>
    <t>6.1.1.</t>
  </si>
  <si>
    <t>Контрольное событие 13. Приняты  и подписаны акты выполненных работ</t>
  </si>
  <si>
    <t>7.</t>
  </si>
  <si>
    <t>Основное мероприятие 1.1.9:  Обеспечение сохранности и доступности объектов культурного наследия (памятников истории и культуры), находящихся в собственности МО ГО "Сыктывкар"</t>
  </si>
  <si>
    <t>7.1.</t>
  </si>
  <si>
    <t>Мероприятие 1.1.9.1. Проведение мероприятий по сохранению объектов культурного наследия, находящихся в собственности МО ГО "Сыктывкар"</t>
  </si>
  <si>
    <t>Руководитель службы по культурно-историческому наследию и проектной деятельности  управления культуры администрации МО ГО "Сыктывкар" Тюрнина А.Н.</t>
  </si>
  <si>
    <t>7.1.1.</t>
  </si>
  <si>
    <t>Контрольное событие 14. В Управление Республики Коми по охране объектов  культурного наследия сдан отчет о выполненных работах (проведенных мероприятиях) по сохранению объектов культурного наследия, находящихся в собственности МО ГО "Сыктывкар"</t>
  </si>
  <si>
    <t>20.02.2025                                             20.09.2025</t>
  </si>
  <si>
    <t>8.</t>
  </si>
  <si>
    <t>Основное мероприятие 1.1.10: Реализация отдельных мероприятий регионального проекта "Семейные ценности и инфраструктура культуры"</t>
  </si>
  <si>
    <t>8.1.</t>
  </si>
  <si>
    <t>Мероприятие 1.1.10.1.Создание модельных муниципальных библиотек на основе регионального стандарта</t>
  </si>
  <si>
    <t>8.1.1.</t>
  </si>
  <si>
    <t>Контрольное событие 15. В системе электронного бюджета заключено соглашение о предоставлении иного межбюджетного трансферта, имеющего целевое назначение, из бюджета субъекта Российской Федерации местному бюджету с Министерством культуры, туризма и архивного дела Республики Коми</t>
  </si>
  <si>
    <t>Соглашение заключено 28.01.2025, 87701000-1-2025-009</t>
  </si>
  <si>
    <t>8.1.2.</t>
  </si>
  <si>
    <t>Контрольное событие 16.  Приняты  и подписаны акты выполненных работ.  Принят товар  и подписаны товарные накладные (акты приема-передачи)</t>
  </si>
  <si>
    <t>Основное мероприятие 1.1.9: Обеспечение сохранности и доступности объектов культурного наследия (памятников истории и культуры), находящихся в собственности МО ГО "Сыктывкар"</t>
  </si>
  <si>
    <t xml:space="preserve"> 31.12.2022</t>
  </si>
  <si>
    <t>Мероприятие 1.1.9.1 Проведение работ по содержанию объектов культурного наследия</t>
  </si>
  <si>
    <t>Контрольное событие 12. Предоставление  в Управление Республики Коми по охране объектов  культурного наследия отчета о выполненных работах (проведенных мероприятиях) по сохранению объектов культурного наследия</t>
  </si>
  <si>
    <t xml:space="preserve">01.03.2022                 01.10.2022   </t>
  </si>
  <si>
    <t xml:space="preserve">Контрольное событие 7.  Получено заключение гос. экспертизы </t>
  </si>
  <si>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«Управление капитального строительства» МО ГО «Сыктывкар» Пытова А.А. 
Председатель Комитета по управлению муниципальным имуществом администрации МО ГО "Сыктывкар" Янчук И.Н. </t>
  </si>
  <si>
    <t>Мероприятие 1.1.9.1 Сохранение объекта культурного наследия регионального значения "Школа рабочей молодежи", расположенного по адресу: Республика Коми, г.Сыктывкар, ул. Кирова, 27</t>
  </si>
  <si>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«Управление капитального строительства» МО ГО «Сыктывкар» Пытова А.А. </t>
  </si>
  <si>
    <t>Контрольное событие 20. Направление проектной документации на проведение историко-культурной экспертизы</t>
  </si>
  <si>
    <t>31.03.2024</t>
  </si>
  <si>
    <t>Контрольное событие 21. Принят и подписан акт выполненных работ</t>
  </si>
  <si>
    <t>30.04.2024</t>
  </si>
  <si>
    <t>Мероприятие 1.1.9.2 Выполнение работ по обследованию здания  объекта культурного наследия регионального значения по адресу: Республика Коми, г. Сыктывкар, ул. Советская, 27.</t>
  </si>
  <si>
    <t xml:space="preserve">Председатель Комитета по управлению муниципальным имуществом администрации МО ГО "Сыктывкар" Янчук И.Н. </t>
  </si>
  <si>
    <t>Контрольное событие 22. Принят и подписан акт выполненных работ</t>
  </si>
  <si>
    <t>31.12.2024</t>
  </si>
  <si>
    <t>8.2.</t>
  </si>
  <si>
    <t>Мероприятие 1.1.10.2.  Оснащение детских школ искусств музыкальными инструментами, оборудованием и учебными материалами</t>
  </si>
  <si>
    <t>8.2.1.</t>
  </si>
  <si>
    <t>Контрольное событие 17. В системе электронного бюджета заключено соглашение о предоставлении иного межбюджетного трансферта, имеющего целевое назначение, из бюджета субъекта Российской Федерации местному бюджету с Министерством культуры, туризма и архивного дела Республики Коми</t>
  </si>
  <si>
    <t>Соглашение заключено 11.02.2025, 87701000-1-2025-016</t>
  </si>
  <si>
    <t>8.2.2.</t>
  </si>
  <si>
    <t>Контрольное событие 18.   Принят товар  и подписаны товарные накладные (акты приема-передачи)</t>
  </si>
  <si>
    <t>В музыкальную школу пгт В.Максаковка  приобретены музыкальные инструменты (домра,  пианино 3 шт., баян "Ясная поляна", баян "Тула"), комплект музыкального оборудования и учебно-методическое пособие (13.03.2025, 21.03.2025, 19.03.2025, 27.05.2025, 24.04.25).</t>
  </si>
  <si>
    <t>9.</t>
  </si>
  <si>
    <t xml:space="preserve">Основное мероприятие 1.2.1: Обеспечение деятельности (оказание услуг) муниципальных учреждений (организаций)  </t>
  </si>
  <si>
    <t>9.1.</t>
  </si>
  <si>
    <t>Мероприятие 1.2.1.1. Перечисление субсидии на выполнение муниципального задания учреждениям клубного типа</t>
  </si>
  <si>
    <t>9.1.1.</t>
  </si>
  <si>
    <t>Контрольное событие 19. Сданы отчеты учреждений клубного типа о выполнении муниципальных заданий</t>
  </si>
  <si>
    <t>Ежеквартально, не позднее 20 числа месяца, следующего за отчетным кварталом</t>
  </si>
  <si>
    <t>9.2.</t>
  </si>
  <si>
    <t>Мероприятие 1.2.1.2. Перечисление субсидии на выполнение муниципального задания учреждениям дополнительного образования детей в сфере культуры и искусства</t>
  </si>
  <si>
    <t>Консультант отдела ОМиЭР управления культуры администрации МО ГО "Сыктывкар" Щербакова С.Г.</t>
  </si>
  <si>
    <t>9.2.1.</t>
  </si>
  <si>
    <t>Контрольное событие 20. Сданы отчеты о выполнении муниципальных заданий учреждениями дополнительного образования детей в сфере культуры и искусства</t>
  </si>
  <si>
    <t>9.3.</t>
  </si>
  <si>
    <t>Мероприятие 1.2.1.3. Перечисление субсидии на выполнение муниципального задания музею</t>
  </si>
  <si>
    <t>9.3.1.</t>
  </si>
  <si>
    <t>Контрольное событие 21. Сдан отчет о выполнении муниципального задания музеем</t>
  </si>
  <si>
    <t>Главный специалист отдела ОМиЭР управления культуры администрации МО ГО "Сыктывкар" Шаркова И.В.</t>
  </si>
  <si>
    <t>9.4.</t>
  </si>
  <si>
    <t>Мероприятие 1.2.1.4. Перечисление субсидии на выполнение муниципального задания библиотекам</t>
  </si>
  <si>
    <t xml:space="preserve"> 31.12.2017</t>
  </si>
  <si>
    <t>9.4.1.</t>
  </si>
  <si>
    <t>Контрольное событие 22. Сданы отчеты о  выполнении муниципальных заданий библиотеками</t>
  </si>
  <si>
    <t>10.</t>
  </si>
  <si>
    <t xml:space="preserve">Основное мероприятие 1.2.2:  Создание условий для массового отдыха жителей МО ГО "Сыктывкар" (исполнение плана общегородских мероприятий) </t>
  </si>
  <si>
    <t>10.1.</t>
  </si>
  <si>
    <t>Мероприятие 1.2.2.1. Проведение общегородских мероприятий в соответствии с Планом общегородских мероприятий, утвержденным постановлением администрации МО ГО «Сыктывкар»</t>
  </si>
  <si>
    <t>Заместитель начальника  управления культуры администрации МО ГО "Сыктывкар" Латкин С.А.</t>
  </si>
  <si>
    <t>10.1.1.</t>
  </si>
  <si>
    <t>Контрольное событие 23. Сданы отчеты от ответственных исполнителей о проведении общегородских мероприятий, в рамках отчетности о выполнении муниципальных заданий</t>
  </si>
  <si>
    <t xml:space="preserve">Основное мероприятие 1.2.3: Реализация мероприятий по развитию туризма в МО ГО "Сыктывкар" </t>
  </si>
  <si>
    <t>Начальник управления культуры администрации МО ГО "Сыктывкар"  Юрковский В.И.</t>
  </si>
  <si>
    <t>Мероприятие 1.2.3.1. Проведение мероприятий, направленных на развитие туризма в МО ГО   «Сыктывкар», в соответствии с планом мероприятий по развитию туризма</t>
  </si>
  <si>
    <t>Специалист службы по развитию туризма, культурно-историческому наследию и проектной деятельности управления культуры администрации МО ГО "Сыктывкар" Керн Я.Ю.</t>
  </si>
  <si>
    <t>Контрольное событие 13.  Приняты  и подписаны акты выполненных работ.  Принят товар  и подписаны товарные накладные (акты приема-передачи)</t>
  </si>
  <si>
    <t>11.</t>
  </si>
  <si>
    <t>Основное мероприятие 1.2.4: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</si>
  <si>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11.1.</t>
  </si>
  <si>
    <t>Мероприятие 1.2.4.1. Выплата ежемесячной денежной компенсации на оплату жилого помещения и коммунальных услуг, компенсации стоимости твердого топлива, приобретаемого в пределах норм, установленных для продажи населению на жилое помещение, и транспортных услуг для доставки этого твердого топлива,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за исключением работающих по совместительству</t>
  </si>
  <si>
    <t>11.1.1.</t>
  </si>
  <si>
    <t xml:space="preserve">Контрольное событие 24. В Департамент  финансов администрации МО ГО "Сыктывкар" сдан отчет о расходовании Субвенции </t>
  </si>
  <si>
    <t>Ежеквартально, не позднее 10 числа месяца, следующего за отчетным кварталом</t>
  </si>
  <si>
    <t>12.</t>
  </si>
  <si>
    <t xml:space="preserve">Основное мероприятие 1.2.6: Организация поездок (гастролей, участия в конкурсах, фестивалях и др.) творческих коллективов и солистов муниципальных учреждений культуры и дополнительного образования МО ГО «Сыктывкар» </t>
  </si>
  <si>
    <t>12.1.</t>
  </si>
  <si>
    <t xml:space="preserve">Мероприятие 1.2.6.1. Поездки творческих коллективов и солистов муниципальных учреждений  культуры и дополнительного образования МО ГО «Сыктывкар» </t>
  </si>
  <si>
    <t>12.1.1.</t>
  </si>
  <si>
    <t>Контрольное событие 25.  Получены благодарности, грамоты, дипломы, сертификаты и пр.</t>
  </si>
  <si>
    <t>Заместитель начальника отдела ОМиЭР управления культуры администрации МО ГО "Сыктывкар" Казакова В.В. Консультант отдела ОМиЭР управления культуры администрации МО ГО "Сыктывкар" Щербакова С.Г.</t>
  </si>
  <si>
    <t>Подпрограмма 2 Формирование благоприятных условий для развития физической культуры и спорта</t>
  </si>
  <si>
    <t>13.</t>
  </si>
  <si>
    <t xml:space="preserve">Основное мероприятие 2.1.1: Строительство и реконструкция спортивных объектов </t>
  </si>
  <si>
    <t xml:space="preserve">13.1. </t>
  </si>
  <si>
    <t xml:space="preserve"> Мероприятие 2.1.1.1.  Лыжная база, ул. Лесопарковая</t>
  </si>
  <si>
    <t>13.1.1.</t>
  </si>
  <si>
    <t xml:space="preserve"> Контрольное событие 26. Приняты и подписаны акты выполненных работ</t>
  </si>
  <si>
    <t>В 2023 г. заключен контракт на СМР на сумму 280 000,0 тыс. рублей и оплачен аванс 10 % в сумме 28 000,0 тыс. рублей.
В 2023 г. были выполнены и оплачены работы по 1,2,3,4,5 этапам на 49 743,4 тыс. рублей. Также выполнены работы по 6, 7, 8 этапам. Работы по ним были оплачены в 2024 г. на 52 255,8 тыс. рублей. Работы по 9,10,11,12,13,14 этапам будут выполнены в 2025 г.
В 2023 г. заключен договор на тех. присоединение к сети электроснабжения на 3 396,9 тыс. рублей и оплачен аванс в сумме 1 019,1 тыс. рублей. Работы выполнены. Остаток по договору в сумме 2 377,8 тыс. рублей оплачен в 2025 г</t>
  </si>
  <si>
    <t>14.</t>
  </si>
  <si>
    <t xml:space="preserve">Основное мероприятие 2.1.2: Создание условий для функционирования муниципальных учреждений </t>
  </si>
  <si>
    <t>Начальник управления физической культуры и спорта администрации МО ГО "Сыктывкар" Дудников М.М.</t>
  </si>
  <si>
    <t>14.1.</t>
  </si>
  <si>
    <t>Мероприятие 2.1.2.1 Проведение ремонтных работ в учреждениях спорта</t>
  </si>
  <si>
    <t>Заместитель начальника управления физической культуры и спорта администрации МО ГО "Сыктывкар" Чукилев М.А.</t>
  </si>
  <si>
    <t>14.1.1.</t>
  </si>
  <si>
    <t xml:space="preserve">Контрольное событие 27. Приняты и подписаны акты выполненных  ремонтных работ в учреждениях спорта </t>
  </si>
  <si>
    <t>14.2.</t>
  </si>
  <si>
    <t>Мероприятие 2.1.2.2. Организация работы лыжных трасс в границах МО ГО "Сыктывкар"</t>
  </si>
  <si>
    <t>14.2.1.</t>
  </si>
  <si>
    <t>Контрольное событие 28. Приняты и подписаны акты выполненных работ по подготовке лыжных трасс в границах МО ГО "Сыктывкар"</t>
  </si>
  <si>
    <t>*Данное мероприятие будет включено в план реализации при следующем внесении изменений</t>
  </si>
  <si>
    <t>Мероприятие 2.1.2.3 Укрепление материально-технической базы учреждений</t>
  </si>
  <si>
    <t xml:space="preserve">Контрольное событие. Приняты и подписаны акты выполненных работ по договорам на укрепление МТБ. Принят товар и подписаны товарные накладные (акты приема-передачи) </t>
  </si>
  <si>
    <t xml:space="preserve">Мероприятие 2.1.2.4. Обеспечение антитеррористической защищенности объектов (территорий) </t>
  </si>
  <si>
    <t>+</t>
  </si>
  <si>
    <t xml:space="preserve">Контрольное событие 34. Приняты и подписаны акты выполненных работ. Принят товар и подписаны товарные накладные (акты приема-передачи) </t>
  </si>
  <si>
    <t>14.3.</t>
  </si>
  <si>
    <t>Мероприятие 2.1.2.3. Организация работы уличных ледовых катков и спортивных площадок для массовых занятий физической культурой населения в границах МО ГО "Сыктывкар"</t>
  </si>
  <si>
    <t>14.3.1.</t>
  </si>
  <si>
    <t>Контрольное событие 29. Приняты и подписаны акты выполненных работ</t>
  </si>
  <si>
    <t>Обустроено не менее 16 уличных ледовых катков и 12 спортивных площадок в разных частях города (акт от 25.01.25, 25.02.25, 10.03.25)</t>
  </si>
  <si>
    <t>15.</t>
  </si>
  <si>
    <t>Основное мероприятие 2.1.3: Инициативные проекты</t>
  </si>
  <si>
    <t xml:space="preserve">Начальник управления физической культуры и спорта администрации МО ГО "Сыктывкар" Дудников М.М. </t>
  </si>
  <si>
    <t>15.1.</t>
  </si>
  <si>
    <t xml:space="preserve">Мероприятие 2.1.3.1  Реализация инициативных проектов в сфере физической культуры и спорта
</t>
  </si>
  <si>
    <t>15.1.1.</t>
  </si>
  <si>
    <t>Контрольное событие 30. Приняты и подписаны акты выполненных работ</t>
  </si>
  <si>
    <t xml:space="preserve">  31.12.2025</t>
  </si>
  <si>
    <t>15.2 (Данное мероприятие будет включено в план реализации при следующем внесении изменений)</t>
  </si>
  <si>
    <t>Мероприятие 2.1.3.2  Реализация мероприятий, направленных на исполнение наказов избирателей</t>
  </si>
  <si>
    <t>15.2.1.</t>
  </si>
  <si>
    <t>Контрольное событие. Заключено соглашение о предоставление субсидии из бюджета субъекта Российской Федерации местному бюджету</t>
  </si>
  <si>
    <t xml:space="preserve">  31.07.2025</t>
  </si>
  <si>
    <t>Заключено соглашение о предоставлении субсидии из республиканского бюджета РК местному бюджету от 05.03.2025 г. № 5-47-р с Министерством физической культуры и спорта РК</t>
  </si>
  <si>
    <t>15.2.2.</t>
  </si>
  <si>
    <t>Контрольное событие. Приняты и подписаны акты выполненных работ</t>
  </si>
  <si>
    <t>16.</t>
  </si>
  <si>
    <t>Основное мероприятие 2.1.4: Обеспечение комплексной работы по энергосбережению и повышению энергетической эффективности бюджетной сферы, в том числе организация функционирования системы автоматизированного учета потребления органами местного самоуправления и муниципальными учреждениями энергетических ресурсов посредством обеспечения дистанционного сбора, анализа и передачи в адрес ресурсоснабжающих организаций данных</t>
  </si>
  <si>
    <t>16.1.</t>
  </si>
  <si>
    <t>Мероприятие 2.1.4.1.  Выполнение работ, направленных на  сбережение энергоресурсов и повышение энергетической эффективности</t>
  </si>
  <si>
    <t>16.1.1.</t>
  </si>
  <si>
    <t>Контрольное событие 31. Сданы отчеты учреждений  о достижении целевых уровней снижения суммарного объема потребляемых энергоресурсов</t>
  </si>
  <si>
    <t>17.</t>
  </si>
  <si>
    <t>Основное мероприятие 2.1.5: Создание безопасных условий в организациях в сфере физической культуры и спорта</t>
  </si>
  <si>
    <t>17.1.</t>
  </si>
  <si>
    <t xml:space="preserve"> Мероприятие 2.1.5.1:  Обеспечение первичных мер пожарной безопасности муниципальных учреждений сферы физической культуры и спорта</t>
  </si>
  <si>
    <t>17.1.1.</t>
  </si>
  <si>
    <t>Контрольное событие 32. Принят товар и подписаны товарные накладные (акты приема-передачи). Приняты и подписаны акты выполненных работ</t>
  </si>
  <si>
    <t>18.</t>
  </si>
  <si>
    <t xml:space="preserve">Основное мероприятие 2.1.6: Обеспечение доступности приоритетных объектов и услуг для инвалидов и других маломобильных групп населения </t>
  </si>
  <si>
    <t>18.1.</t>
  </si>
  <si>
    <t>Мероприятие 2.1.6.1.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</si>
  <si>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18.1.1.</t>
  </si>
  <si>
    <t>Контрольное событие 33. Приняты и подписаны акты выполненных работ. Принят товар и подписаны товарные накладные (акты приема-передачи)</t>
  </si>
  <si>
    <t>19.</t>
  </si>
  <si>
    <t>Основное мероприятие 2.1.7: Реализация мероприятий по приобретению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</si>
  <si>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19.1.</t>
  </si>
  <si>
    <t xml:space="preserve"> Мероприятие 2.1.7.1: Приобретение нового спортивного оборудования и инвентаря для организаций, осуществляющих спортивную подготовку</t>
  </si>
  <si>
    <t>19.1.1.</t>
  </si>
  <si>
    <t>Контрольное событие 34. Заключено соглашение о предоставление субсидии из бюджета субъекта Российской Федерации местному бюджету</t>
  </si>
  <si>
    <t xml:space="preserve"> 31.07.2025</t>
  </si>
  <si>
    <t>19.1.2.</t>
  </si>
  <si>
    <t>Контрольное событие 35. Принят товар и подписаны товарные накладные (акты приема-передачи)</t>
  </si>
  <si>
    <t>20.</t>
  </si>
  <si>
    <t>Основное мероприятие 2.1.8:  Реализация мероприятий по государственной поддержке организаций, входящих в систему спортивной подготовки</t>
  </si>
  <si>
    <t>20.1.</t>
  </si>
  <si>
    <t xml:space="preserve"> Мероприятие 2.1.8.1: Оснащение спортивных организаций, осуществляющих спортивную подготовку, в соответствии с требованиями федеральных стандартов спортивной подготовки</t>
  </si>
  <si>
    <t>20.1.1.</t>
  </si>
  <si>
    <t>Контрольное событие 36.  Заключено соглашение о предоставление субсидии из республиканского бюджета Республики Коми бюджету муниципального образования в Республике Коми</t>
  </si>
  <si>
    <t>20.1.2.</t>
  </si>
  <si>
    <t>Контрольное событие 37.  Принят товар и подписаны товарные накладные (акты приема-передачи)</t>
  </si>
  <si>
    <t>Основное мероприятие 2.1.10:  Реализация мероприятий федерального проекта "Бизнес-спринт (Я выбираю спорт)" в части закупки и монтажа оборудования для создания "умных" спортивных площадок</t>
  </si>
  <si>
    <t xml:space="preserve"> 31.12.2023</t>
  </si>
  <si>
    <t xml:space="preserve"> Мероприятие 2.1.10.1: Закуплено и монтировано спортивно-технологическое оборудование</t>
  </si>
  <si>
    <t>Контрольное событие 32.  Принят товар и подписаны товарные накладные (акты приема-передачи)</t>
  </si>
  <si>
    <t>V</t>
  </si>
  <si>
    <t>Основное мероприятие 2.1.11:  Реализация отдельных мероприятий регионального проекта "Спорт - норма жизни"</t>
  </si>
  <si>
    <t xml:space="preserve"> Мероприятие 2.1.11.1. Лыжная база, ул. Лесопарковая</t>
  </si>
  <si>
    <t>Контрольное событие 37. Заключены соглашения о предоставлении субсидий из выстоящих уровней бюджета</t>
  </si>
  <si>
    <t>просрочено</t>
  </si>
  <si>
    <t xml:space="preserve"> 28.02.2025</t>
  </si>
  <si>
    <t xml:space="preserve"> Контрольное событие 38. Приняты и подписаны акты выполненных работ</t>
  </si>
  <si>
    <t>31.12.2025</t>
  </si>
  <si>
    <t>21.</t>
  </si>
  <si>
    <t>Основное мероприятие 2.2.1: Обеспечение деятельности (оказание услуг) муниципальных учреждений (организаций)</t>
  </si>
  <si>
    <t>21.1.</t>
  </si>
  <si>
    <t>Мероприятие  2.2.1.1. Выполнение муниципального задания учреждениями физической культуры и спорта</t>
  </si>
  <si>
    <t>21.1.1.</t>
  </si>
  <si>
    <t xml:space="preserve">Контрольное событие 38. Сданы отчеты учреждений физической культуры и спорта о выполнении муниципальных заданий  </t>
  </si>
  <si>
    <t>22.</t>
  </si>
  <si>
    <t xml:space="preserve">Основное мероприятие 2.2.2: Обеспечение участия спортсменов в официальных республиканских, межрегиональных, всероссийских и международных соревнованиях </t>
  </si>
  <si>
    <t>22.1.</t>
  </si>
  <si>
    <t>Мероприятие 2.2.2.1. Организация и проведение учебно-тренировочных сборов, участие в соревнованиях муниципального и регионального уровня сборных команд города</t>
  </si>
  <si>
    <t>22.1.1.</t>
  </si>
  <si>
    <t xml:space="preserve">Контрольное событие 39. Сданы отчеты от ответственных исполнителей  об исполнении Календарного плана официальных физкультурных мероприятий и спортивных мероприятий МО ГО "Сыктывкар" </t>
  </si>
  <si>
    <t>23.</t>
  </si>
  <si>
    <t xml:space="preserve">Основное мероприятие 2.2.3: Пропаганда и популяризации физической культуры и спорта среди жителей МО ГО "Сыктывкар" </t>
  </si>
  <si>
    <t>23.1.</t>
  </si>
  <si>
    <t xml:space="preserve">Мероприятие  2.2.3.1: Размещение пресс-релизов о проведении физкультурно-спортивных мероприятий на территории МО ГО "Сыктывкар" </t>
  </si>
  <si>
    <t>23.1.1.</t>
  </si>
  <si>
    <t>Контрольное событие 40. Публикации, статьи, размещенные в средствах массовой информации</t>
  </si>
  <si>
    <t>в течение года</t>
  </si>
  <si>
    <t>24.</t>
  </si>
  <si>
    <t>Основное мероприятие 2.2.4: Внедрение Всероссийского физкультурно – спортивного комплекса "Готов к труду и обороне"</t>
  </si>
  <si>
    <t>24.1.</t>
  </si>
  <si>
    <t>Мероприятие 2.2.4.1. Проведение комплекса спортивных мероприятий в рамках Всероссийского физкультурно – спортивного комплекса "Готов к труду и обороне"</t>
  </si>
  <si>
    <t>24.1.1.</t>
  </si>
  <si>
    <t>Контрольное событие 41. Сданы  отчеты от ответственных исполнителей об исполнении плана спорт мероприятий</t>
  </si>
  <si>
    <t xml:space="preserve"> 30.06.2025                                           31.12.2025</t>
  </si>
  <si>
    <t>25.</t>
  </si>
  <si>
    <t>Основное мероприятие 2.2.5:  Реализация отдельных мероприятий ведомственного проекта «Модернизация и укрепление материально-технической базы организаций физкультурно-спортивной направленности в Республике Коми» в части оснащения объектов спортивной инфраструктуры спортивно-технологическим оборудованием</t>
  </si>
  <si>
    <t>25.1.</t>
  </si>
  <si>
    <t xml:space="preserve"> Мероприятие 2.2.5.1: Выполнение поставки комплектов спортивного оборудования</t>
  </si>
  <si>
    <t>25.1.1.</t>
  </si>
  <si>
    <t>Контрольное событие 42.  Заключено соглашение о предоставление субсидии из республиканского бюджета Республики Коми бюджету муниципального образования в Республике Коми</t>
  </si>
  <si>
    <t>Заключено соглашение о предоставлении субсидии из бюджета субъекта РФ местному бюджету от 04.03.2025 г. № 87701000-1-2025-017 с Министерством физической культуры и спорта РК</t>
  </si>
  <si>
    <t>25.1.2.</t>
  </si>
  <si>
    <t>Контрольное событие 43. Приняты и подписаны акты выполненных работ</t>
  </si>
  <si>
    <t>26.</t>
  </si>
  <si>
    <t xml:space="preserve">Основное мероприятие 2.3.1: Организация подготовки и переподготовки специалистов в сфере физической культуры и спорта </t>
  </si>
  <si>
    <t>26.1.</t>
  </si>
  <si>
    <t>Мероприятие 2.3.1.1: Организация обучения (повышение уровня квалификации, переподготовки кадров) специалистов подведомственных учреждений отрасли "Физическая культура и спорт"</t>
  </si>
  <si>
    <t>26.1.1.</t>
  </si>
  <si>
    <t>Контрольное событие 44. Получены сертификаты, удостоверения, свидетельства и пр. подтверждающие документы</t>
  </si>
  <si>
    <t>27.</t>
  </si>
  <si>
    <t xml:space="preserve">Основное мероприятие 2.3.2: Создание эффективных материальных и моральных стимулов для притока наиболее квалифицированных специалистов </t>
  </si>
  <si>
    <t>27.1.</t>
  </si>
  <si>
    <t>Мероприятие 2.3.2.1:Участие в ежегодном Республиканском конкурсе среди тренеров, спортсменов Республики Коми;
награждение специалистов государственными и ведомственными наградами</t>
  </si>
  <si>
    <t>27.1.1.</t>
  </si>
  <si>
    <t>Контрольное событие 45. Получены благодарности, грамоты, дипломы, сертификаты и пр.</t>
  </si>
  <si>
    <t>28.</t>
  </si>
  <si>
    <t>Основное мероприятие 2.3.3: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</si>
  <si>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28.1.</t>
  </si>
  <si>
    <t>Мероприятие 2.3.3.1. Выплата ежемесячной денежной компенсации на оплату жилого помещения и коммунальных услуг, компенсации стоимости твердого топлива, приобретаемого в пределах норм, установленных для продажи населению на жилое помещение, и транспортных услуг для доставки этого твердого топлива,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за исключением работающих по совместительству</t>
  </si>
  <si>
    <t>Руководитель бухгалтерско-экономической службы управления физической культуры и спорта администрации МО ГО "Сыктывкар" Попова Т.А.</t>
  </si>
  <si>
    <t>28.1.1.</t>
  </si>
  <si>
    <t xml:space="preserve">Контрольное событие 46. В Департамент  финансов администрации МО ГО "Сыктывкар" сдан отчет о расходовании Субвенции </t>
  </si>
  <si>
    <t xml:space="preserve">Подпрограмма 3 Обеспечение условий для реализации муниципальной программы </t>
  </si>
  <si>
    <t>29.</t>
  </si>
  <si>
    <t xml:space="preserve">Основное мероприятие 3.1.1: Обеспечение функций муниципальных органов, в том числе территориальных органов </t>
  </si>
  <si>
    <t xml:space="preserve">Начальник управления культуры администрации МО ГО "Сыктывкар"  Файзуллина А.А.                                                                     Начальник управления физической культуры и спорта администрации МО ГО "Сыктывкар" Дудников М.М. </t>
  </si>
  <si>
    <t>Мероприятие 3.1.1.1.  Содержание аппарата Управления культуры и Управления физической культуры и спорта</t>
  </si>
  <si>
    <t xml:space="preserve">
Заместитель начальника управления - начальник отдела ОМиЭР управления культуры администрации МО ГО "Сыктывкар" Парнева Т.А.</t>
  </si>
  <si>
    <t>Контрольное событие 39.  В Департамент  финансов администрации МО ГО "Сыктывкар" сданы все установленные формы бухгалтерской отчетности</t>
  </si>
  <si>
    <t>Начальник отдела бухгалтерского отчета управления культуры администрации МО ГО "Сыктывкар" Гузченко С.В.                                                                                                               Руководитель бухгалтерско-экономической службы управления физической культуры и спорта Попова Т.А.</t>
  </si>
  <si>
    <t>Ежеквартально, не позднее 10 числа месяца, следующего за отчетным кварталом. Срок сдачи годовой отчетности устанавливается ежегодно распоряжением Главы МО ГО "Сыктывкар" -руководителем администрации</t>
  </si>
  <si>
    <t>30.</t>
  </si>
  <si>
    <t xml:space="preserve">Основное мероприятие 3.1.2: Реализация прочих функций, связанных с муниципальным управлением </t>
  </si>
  <si>
    <t xml:space="preserve">Начальник управления культуры администрации МО ГО "Сыктывкар"  Файзуллина А.А.                                                                            </t>
  </si>
  <si>
    <t xml:space="preserve">Мероприятие  3.1.2.1: Руководство и управление в сфере установленных функций </t>
  </si>
  <si>
    <t xml:space="preserve">Контрольное событие 40. На официальном сайте администрации МО ГО "Сыктывкар" размещен отчет о ходе выполнения муниципальной программы </t>
  </si>
  <si>
    <t>Ежеквартально, в течении месяца, следующего за отчетным кварталом. Годовой отчет подлежит публикации до 01 мая года, следующего за отчетным</t>
  </si>
  <si>
    <t>31.</t>
  </si>
  <si>
    <t xml:space="preserve">Основное мероприятие 3.1.3: Обеспечение деятельности (оказание услуг) муниципальных учреждений (организаций) </t>
  </si>
  <si>
    <t>Мероприятие 3.1.3.1. Выполнение муниципального задания централизованной бухгалтерией учреждений культуры</t>
  </si>
  <si>
    <t>Контрольное событие 41.  Сдан отчет  о выполнении муниципального задания централизованной бухгалтерией учреждений культуры</t>
  </si>
  <si>
    <t xml:space="preserve">Муниципальная программа  "Развитие культуры, физической культуры и спорта" (ИТОГО) </t>
  </si>
  <si>
    <t xml:space="preserve">Муниципальная программа  "Развитие культуры, физической культуры и спорта"   (ИТОГО) &lt;2&gt;
</t>
  </si>
  <si>
    <r>
      <t xml:space="preserve">Отчетный период: </t>
    </r>
    <r>
      <rPr>
        <b/>
        <sz val="12"/>
        <color rgb="FFFF0000"/>
        <rFont val="Times New Roman"/>
        <family val="1"/>
        <charset val="204"/>
      </rPr>
      <t xml:space="preserve">9 </t>
    </r>
    <r>
      <rPr>
        <b/>
        <sz val="12"/>
        <color indexed="10"/>
        <rFont val="Times New Roman"/>
        <family val="1"/>
        <charset val="204"/>
      </rPr>
      <t>месяцев 2025 года</t>
    </r>
  </si>
  <si>
    <t xml:space="preserve">Реализован народный проект "От глубокой древности до наших дней: финно-угры вчера и сегодня". </t>
  </si>
  <si>
    <t>Выполнен ремонт полов и стен танцевального зала МБУК "ДК "Седкыркещ",  подписан акт выполненных работ 25.06.2025.</t>
  </si>
  <si>
    <t>В рамках реализации народного проекта "От глубокой древности до наших дней: финно-угры вчера и сегодня"  произведена поставка  оборудования: нарты в количестве 2 штуки и тынзей в количестве 1 штука (30.04.2025), а также пошиты национальные костюмы (02.09.25).</t>
  </si>
  <si>
    <t>В рамках исполнения наказов избирателей в 2025 году произведены работы по обустройству входной группы МБУК «Литературно-театральный музей имени Николая Михайловича Дьяконова», акт выполненных работ от 06.06.2025. Реализовано три инициативных проекта: 1. Выполнен ремонт внутреннего помещения МБУК «Дом культуры» п.г.т. Седкыркещ» (11.06.25). 2. Обустроен «Парк искусств» на территории МАУДО "ДШИ" (21.07.25). 3. Установлена архитектурная подсветка здания МАКДУ «Эжвинский дворец культуры бумажников (21.08.2025).  Также за счет средств гранта на поощрение муниципальных образований Республики Коми за участие в проекте «Народный бюджет» в 2025 году реализуются два проекта. 1. Произвден ремонт кровли и установка снегозадержателя в Эжвинской детской музыкальной школе (06.05.25). 2. В настоящее время завершается пошив костюмов для хореографического номера «Шондики» ОАНТ «Шондi</t>
  </si>
  <si>
    <t>Создана модельная библиотека на базе библиотеки – филиала № 20 МБУК «Централизованная библиотечная система» (расположенной по адресу: г. Сыктывкар, Октябрьский пр., д. 118)</t>
  </si>
  <si>
    <t>В рамках создания модельной библиотеки на базе библиотеки – филиала № 20 МБУК «Централизованная библиотечная система» (расположенной по адресу: г. Сыктывкар, Октябрьский пр., д. 118).осуществлена поставка интерактивного оборудования (интерактивная стена и пол "Ожившие рисунки", интерактивный киоск, интерактивная посочница и панель, очки виртуальной реальности и пр.), компьютерного оборудования (моноблок, ноутбук, планшет, МФУ, лазерный принтер и пр.), мебели,  книг для комплектования фонда и настольных игр. (17.04.25, 22.04.25, 28.04.25, 05.05.25, 23.05.25, 27.05.25, 30.05.25, 04.06.25, 02.07.25, 30.07.25, 07.08.25, 22.08.25, 25.09.25 )</t>
  </si>
  <si>
    <t>Оснащена музыкальными инструментами детская муыкальная школа пгт В.Максаковка</t>
  </si>
  <si>
    <t xml:space="preserve"> Все подведомственные муниципальные учреждения клубного типа представили свои отчеты об исполнении муниципальных заданий 10.01.2025 за 2024 год, 10.04.2025 за 1 квартал 2025 года, 10.07.25 за 1 полугодие 2025 года). Выполнение  муниципальных заданий соответствует установленным значениям и срокам.</t>
  </si>
  <si>
    <t>Все подведомственные муниципальные учреждения дополнительного образования детей в сфере культуры и искусства представили свои отчеты об исполнении муниципальных заданий 10.01.2025 за 2024 год,  10.04.2025 за 1 квартал 2025 года, 10.07.25 за 1 полугодие 2025 года. Выполнение  муниципальных заданий соответствует установленным значениям и срокам</t>
  </si>
  <si>
    <t>МБУК "Музей им. Н.М. Дъяконова" и МБУК "ГХГ "Пейзажи Севера" представили свои отчеты об исполнении муниципальных заданий 10.01.2025 за 2024 год,  10.04.2025 за 1 квартал 2025 года, 10.07.25 за 1 полугодие 2025 года. Выполнение  муниципальных заданий соответствует установленным значениям и срокам</t>
  </si>
  <si>
    <t>Библиотечные системы представили свои отчеты об исполнении муниципальных заданий 10.01.2025 за 2024 год, 10.04.2025 за 1 квартал 2025 года, 10.07.25 за 1 полугодие 2025 года. Выполнение  муниципальных заданий соответствует установленным значениям и срокам</t>
  </si>
  <si>
    <t>Общегородские мероприятия проводятся в соответствии с планом на 2025 год, утвержденным постановлением администрации МО ГО "Сыктывкар" от 26.12.2024 №12/4999. 10.01.2025, 10.04.2025 и 10.07.2025 все подведомственные  учреждения предоставили за соответсующие периоды  отчеты об исполнении общегородских мероприятий в рамках отчетности по выполнению муниципального задания</t>
  </si>
  <si>
    <t xml:space="preserve">1) Образцовый хоровой коллектив «Голос детства» МАУДО Сыктывкарской детской музыкальной школы имени Я.С. Перепелицы в Москву на XXIII Московский международный музыкальный фестиваль «Звучит Москва». Поездка состоялась с 27 апреля по 3 мая 2025 г. – 43 человека.  «Голос детства» вернулся домой с победами: Лауреат 1 степени в номинации Академическое хоровое пение.
Лауреат 2 степени в номинации Исполнение православной духовной музыки
Диплом за сохранение традиций русской хоровой духовной музыки.
2) Образцовый коллектив Концертный хор "Хоровая капелла мальчиков" МАУДО Сыктывкарской детской музыкальной школы имени Я.С. Перепелицы в Петрозаводске на Международном хоровом конкурсе- фестивале " Виват, мальчишки! Поездка состоялась с 26 апреля по 2 мая 2025 г. – 43 человека. Хоровая капелла мальчиков с Петрозаводска вернулась домой с грандиозным результатом: Концертный хор - Лауреаты 1 степени. Младший состав концертного хора - Лауреат 1 степени. Ансамбль юношей - Лауреат 2 степени.                                                                                                                 3) Гастрольная поездка группы «Балалайка» им. С. Налимова в г. Петрозаводск с 30.03.2025 г. – 05.04.2025 г. в  составе делегации г. Сыктывкара в мероприятиях, посвященных празднованию Дня единения народов России и Беларуси. Группа принимала участие в праздничном концерте, который состоялся в главном зале Администрации Петрозаводского городского округа, концертном зале некоммерческого фонда «Новое образование» и в мероприятиях, состоявшихся на площадках городских культурных учреждений.
</t>
  </si>
  <si>
    <t>Обустроено не менее 7  лыжных трасс в разных частях города (акт от 28.02.25, 31.03.25, 30.04.25; УПД от 31.01.25, 28.02.25, 31.03.25, 30.04.25, 31.05.25, 30.06.25, 31.07.25, 31.08.25, 30.09.25; акт от 30.01.25, 25.02.25, 27.03.25, 30.04.25)</t>
  </si>
  <si>
    <t>Завершены работы по подготовке основания для обустройства открытой площадки ГТО (акт №№ 1, 2, 3 от 04.06.25, акт №№ 1, 2 от 27.06.25, акт № 1 от 30.06.25). Приобретен спорт.инвентарь для отделения спортивной школы «Северная  Олимпия» (тов.нак № 2383 от 15.09.25)</t>
  </si>
  <si>
    <t>Приобретен спортивный инвентарь в рамках 2 проектов (УПД №372 от 15.04.25, счет № 49 от 06.06.25, тов.нак. № 46 от 24.07.25)</t>
  </si>
  <si>
    <t xml:space="preserve">Проведен частичный ремонт освещения лыжной трассы (акт №237 от 25.06.25). Приобретено спортивное оборудование (УПД №903 от 17.06.23, тов.нак. №12 от 23.06.25, тов.нак. № 15 от 10.07.25) </t>
  </si>
  <si>
    <t xml:space="preserve">Заключено соглашение о предоставлении субсидии из бюджета субъекта РФ местному бюджету от 12.05.2025 г. № 87701000-1-2025-025 с Министерством физической культуры и спорта РК </t>
  </si>
  <si>
    <t>спортивными школами приобретен спортивный инвентарь и оборудование для осуществления спортивной подготовки от 25.07.25 тов.нак № 2133,2129,29</t>
  </si>
  <si>
    <t>Заключено соглашение о предоставлении субсидии из республиканского бюджета РК местному бюджету от 04.06.2025 г. № 1-ГП-2025 с Министерством физической культуры и спорта РК.</t>
  </si>
  <si>
    <t>приобретение лыжных ботинок (тов.нак № 2130 от 25.07.25)</t>
  </si>
  <si>
    <t>За 9 месяцев 2025 года  вышло более 4000 публикаций в различных средствах массовой информации, в группе социальной сети "Вконтакте" Управления спорта, Центра спортивных мероприятий г. Сыктывкара. На официальных сайтах  и группах социальной сети "Вконтакте" подведомственных учреждений.</t>
  </si>
  <si>
    <t xml:space="preserve">За 9 месяцев 2025 года во Всероссийском физкультурно-спортивном комплексе "Готов к труду и обороне"  приняли участие около 1257 человек (55 тестирований ГТО). </t>
  </si>
  <si>
    <t>Поставка и монтаж спортивного оборудования (УПД № 65 от 30.07.2025г)</t>
  </si>
  <si>
    <t>Курсы повышения квалификации прошли: 10 человек (административно-управленческий персонал), 30 человек (тренеры-преподаватели/инструкторы-методисты)</t>
  </si>
  <si>
    <t xml:space="preserve">Достигнуты. В 2025 году подведены итоги ежегодного конкурса: "Моя республика - спортивная республика" за 2024 год (приказ Минспорта РК от 17.03.2025 № 01-12/125),  ряд тренеров отмечены наградами. </t>
  </si>
  <si>
    <t xml:space="preserve">В рамках создания модельной библиотеки на базе библиотеки-филиала № 3 МБУК «Централизованная библиотечная система» (расположенной по адресу: г. Сыктывкар, ул. Магистральная, д. 23) осуществлена поставка интерактивного оборудования, компьютерного оборудования, мебели, настольных игр и книг для комплектования фонда (11.04.25, 15.04.25, 29.04.25, 07.05.25, 15.05.25, 16.05.25, 20.05.25), выполнены работы по текущему ремонту помещений и ремонту входной группы (14.05.25, 13.08.2025). В МБУК "ГХГ "Пейзажи Севера" приобретены и установлены композитные панели (25.03.25). В МАУК "Центр досуга "Лира" отдел в пст Выльтыдор произведен текущий ремонт помещений (27.06.25). В МБУК "Литературно-театральный музей им. Н.М. Дьяконова" актуализировна (26.03.25)  проектно-сметная документация на проведение капитального ремонта помещения, расположенного по адресу пр. Бумажников, д.5 и проведена проверка ее сметной стоимости (24.04.25). Разработана и проведена проверка  сметной документации по объекту "Ремонт помещений общего пользования МАУ "КДЦ "Шудлун" по адресу: г. Сыктывкар, ул. Славы,д.18", а также по объекту "Ремонт помещений МАУ "КДЦ "Шудлун" по адресу: г. Сыктывкар, Октябрьский пр., д.138" (01.09.2025). В МБУК "Эжвинская ЦБС" произведено пополнение библиотечного фонда (28.08.2025).  В МАУДО "ДШИ" выполнены работы по спилу аварийных деревьев (25.09.25). В МАУК "ЦДК "Октябрь" произведено обустройство санитарно-гигиенических помещений с целью обеспечения их доступности для людей с инвалидностью (25.09.25) и модернизирована система видеонаблюдения (11.08.25). В МАУК "ЦКМ" выполнен текущий ремонт помещений, замена окон и дверных блоков, ремонт крыльца (22.07.25, 25.09.25), приобретена мебель (28.08.25) и компьютерное оборудование (17.09.25). В МБУК "ДМШ пгт Краснозатонский" частичный ремонт кровли здания (02.09.25). Произведена замена дверных блоков в отделе МБУК "ДК Седкыркещ" в пст Трехозерка (23.09.25). </t>
  </si>
  <si>
    <t>Оказаны услуги населению учреждениями физической культуры и спорта в соответствии с доведенным муниципальным заданием. Все подведомственные муниципальные учреждения физической культуры и спорта представили свои отчеты об исполнении муниципальных заданий 20.01.2025 за 2024 год; 10.04.2025 за 1 квартал 2025 года., 10.07.25 за полугодие</t>
  </si>
  <si>
    <r>
      <t xml:space="preserve">Эффективность = Э = ((ВК / К) + (ОС / С)) / 2 x 100 = (29/49)+(995 098,8/1 412 222,8)/2*100= 64,5%
Муниципальная программа является </t>
    </r>
    <r>
      <rPr>
        <b/>
        <sz val="12"/>
        <color indexed="17"/>
        <rFont val="Times New Roman"/>
        <family val="1"/>
        <charset val="204"/>
      </rPr>
      <t>Эффективной</t>
    </r>
    <r>
      <rPr>
        <sz val="12"/>
        <rFont val="Times New Roman"/>
        <family val="1"/>
        <charset val="204"/>
      </rPr>
      <t xml:space="preserve"> по итогам реализации за 3 квартал 2025 года</t>
    </r>
  </si>
  <si>
    <t>11.02.2025 В Управление Республики Коми по охране объектов  культурного наследия направлен отчет о выполненных работах (проведенных мероприятиях) по сохранению объектов культурного наследия, находящихся в собственности МО ГО "Сыктывкар" за 2024 год. 15.09.2025 направлен отчет за 9 месяцев 2025 года.</t>
  </si>
  <si>
    <t xml:space="preserve">09.01.2025, 09.04.2025, 09.07.2025 представлены отчеты о расходовании средств субсидии  МБУДО "ДМШ п. Краснозатонский", МБУДО "ДМШ п. Седкыркещ", МБУДО "ДМШ п В. Максаковка. 10.01.2025, 10.04.2025, 10.07.2025 сводные отчеты управления культуры представлены в  Департамент финансов администрации МО ГО "Сыктывкар". Ежемесячно производились выплаты компенсации педагогическим работникам в соответствии с реестром получателей компенсации. </t>
  </si>
  <si>
    <t>В рамках Календарного плана по итогам 9 месяцев текущего года проведено 252 спортивных мероприятий на территории г.Сыктывкара (51674 участников), а также  66 выездов на мероприятия  за пределы г. Сыктывкара (1066 человека).  По состоянию на 10.01.2025, 01.04.2025, на 01.07.25  все отвественные исполнители представили отчеты.</t>
  </si>
  <si>
    <t>Выплата компенсации педагогическим работникам осуществляется в соответствии с реестром получателей компенсации. Ежеквартальные отчеты до 10.01.2025, 10.04.2025,10.07.25г представлены в Департамент финансов</t>
  </si>
</sst>
</file>

<file path=xl/styles.xml><?xml version="1.0" encoding="utf-8"?>
<styleSheet xmlns="http://schemas.openxmlformats.org/spreadsheetml/2006/main">
  <numFmts count="5">
    <numFmt numFmtId="44" formatCode="_-* #,##0.00\ &quot;₽&quot;_-;\-* #,##0.00\ &quot;₽&quot;_-;_-* &quot;-&quot;??\ &quot;₽&quot;_-;_-@_-"/>
    <numFmt numFmtId="43" formatCode="_-* #,##0.00\ _₽_-;\-* #,##0.00\ _₽_-;_-* &quot;-&quot;??\ _₽_-;_-@_-"/>
    <numFmt numFmtId="164" formatCode="#,##0.0"/>
    <numFmt numFmtId="165" formatCode="#,##0.00000"/>
    <numFmt numFmtId="166" formatCode="_-* #,##0.00_р_._-;\-* #,##0.00_р_._-;_-* \-??_р_._-;_-@_-"/>
  </numFmts>
  <fonts count="26">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2"/>
      <color theme="1"/>
      <name val="Times New Roman"/>
      <family val="1"/>
      <charset val="204"/>
    </font>
    <font>
      <b/>
      <sz val="12"/>
      <color indexed="10"/>
      <name val="Times New Roman"/>
      <family val="1"/>
      <charset val="204"/>
    </font>
    <font>
      <sz val="11"/>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
      <sz val="12"/>
      <color rgb="FFFF0000"/>
      <name val="Times New Roman"/>
      <family val="1"/>
      <charset val="204"/>
    </font>
    <font>
      <b/>
      <sz val="12"/>
      <color indexed="17"/>
      <name val="Times New Roman"/>
      <family val="1"/>
      <charset val="204"/>
    </font>
    <font>
      <sz val="14"/>
      <color theme="1"/>
      <name val="Calibri"/>
      <family val="2"/>
      <charset val="204"/>
      <scheme val="minor"/>
    </font>
    <font>
      <b/>
      <sz val="11"/>
      <color rgb="FF000000"/>
      <name val="Arial"/>
      <family val="2"/>
      <charset val="204"/>
    </font>
    <font>
      <b/>
      <sz val="10"/>
      <color rgb="FF000000"/>
      <name val="Arial"/>
      <family val="2"/>
      <charset val="204"/>
    </font>
    <font>
      <sz val="10"/>
      <color rgb="FF000000"/>
      <name val="Arial"/>
      <family val="2"/>
      <charset val="204"/>
    </font>
    <font>
      <sz val="10"/>
      <name val="Arial Cyr"/>
    </font>
    <font>
      <u/>
      <sz val="11"/>
      <color theme="10"/>
      <name val="Calibri"/>
      <family val="2"/>
      <scheme val="minor"/>
    </font>
    <font>
      <u/>
      <sz val="11"/>
      <color rgb="FF0000FF"/>
      <name val="Calibri"/>
      <family val="2"/>
      <charset val="204"/>
    </font>
    <font>
      <sz val="11"/>
      <color theme="1"/>
      <name val="Calibri"/>
      <family val="2"/>
      <scheme val="minor"/>
    </font>
    <font>
      <sz val="10"/>
      <name val="Arial"/>
      <family val="2"/>
      <charset val="204"/>
    </font>
    <font>
      <sz val="11"/>
      <color theme="1"/>
      <name val="Calibri"/>
      <family val="2"/>
      <charset val="204"/>
      <scheme val="minor"/>
    </font>
    <font>
      <sz val="10"/>
      <name val="Arial"/>
      <family val="2"/>
      <charset val="204"/>
    </font>
    <font>
      <sz val="11"/>
      <color rgb="FF000000"/>
      <name val="Calibri"/>
      <family val="2"/>
      <charset val="204"/>
    </font>
    <font>
      <sz val="11"/>
      <color rgb="FF000000"/>
      <name val="Calibri"/>
      <family val="2"/>
      <charset val="204"/>
    </font>
    <font>
      <b/>
      <sz val="12"/>
      <color rgb="FFFF0000"/>
      <name val="Times New Roman"/>
      <family val="1"/>
      <charset val="204"/>
    </font>
    <font>
      <sz val="12"/>
      <color rgb="FF000000"/>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D5AB"/>
      </patternFill>
    </fill>
    <fill>
      <patternFill patternType="solid">
        <fgColor rgb="FFB9CDE5"/>
        <bgColor rgb="FFCCC1DA"/>
      </patternFill>
    </fill>
    <fill>
      <patternFill patternType="solid">
        <fgColor rgb="FFDCE6F2"/>
        <bgColor rgb="FFDDDDDD"/>
      </patternFill>
    </fill>
    <fill>
      <patternFill patternType="solid">
        <fgColor rgb="FFF1F5F9"/>
        <bgColor rgb="FFFFFFFF"/>
      </patternFill>
    </fill>
    <fill>
      <patternFill patternType="solid">
        <fgColor rgb="FFB9CDE5"/>
      </patternFill>
    </fill>
    <fill>
      <patternFill patternType="solid">
        <fgColor rgb="FFF1F5F9"/>
      </patternFill>
    </fill>
    <fill>
      <patternFill patternType="solid">
        <fgColor theme="0"/>
        <bgColor rgb="FFF1F5F9"/>
      </patternFill>
    </fill>
    <fill>
      <patternFill patternType="solid">
        <fgColor theme="0"/>
        <bgColor rgb="FFD9D9D9"/>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FAC090"/>
      </right>
      <top style="medium">
        <color rgb="FFFAC090"/>
      </top>
      <bottom style="medium">
        <color rgb="FFFAC090"/>
      </bottom>
      <diagonal/>
    </border>
    <border>
      <left/>
      <right/>
      <top/>
      <bottom style="medium">
        <color rgb="FF95B3D7"/>
      </bottom>
      <diagonal/>
    </border>
    <border>
      <left style="thin">
        <color rgb="FFD9D9D9"/>
      </left>
      <right style="thin">
        <color rgb="FFD9D9D9"/>
      </right>
      <top/>
      <bottom style="thin">
        <color rgb="FFB9CDE5"/>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24">
    <xf numFmtId="0" fontId="0" fillId="0" borderId="0"/>
    <xf numFmtId="4" fontId="12" fillId="4" borderId="11">
      <alignment horizontal="right" shrinkToFit="1"/>
    </xf>
    <xf numFmtId="0" fontId="12" fillId="5" borderId="12">
      <alignment horizontal="left" vertical="top" wrapText="1"/>
    </xf>
    <xf numFmtId="0" fontId="13" fillId="6" borderId="13">
      <alignment horizontal="left" vertical="top" wrapText="1"/>
    </xf>
    <xf numFmtId="49" fontId="14" fillId="0" borderId="14">
      <alignment horizontal="center" vertical="top" shrinkToFit="1"/>
    </xf>
    <xf numFmtId="0" fontId="13" fillId="7" borderId="14">
      <alignment horizontal="left" vertical="top" wrapText="1"/>
    </xf>
    <xf numFmtId="0" fontId="15" fillId="0" borderId="0"/>
    <xf numFmtId="165" fontId="12" fillId="8" borderId="12">
      <alignment horizontal="right" vertical="top" wrapText="1" shrinkToFit="1"/>
    </xf>
    <xf numFmtId="165" fontId="13" fillId="6" borderId="13">
      <alignment horizontal="right" vertical="top" shrinkToFit="1"/>
    </xf>
    <xf numFmtId="165" fontId="13" fillId="9" borderId="14">
      <alignment horizontal="right" vertical="top" shrinkToFit="1"/>
    </xf>
    <xf numFmtId="165" fontId="14" fillId="0" borderId="15">
      <alignment horizontal="right" vertical="top" shrinkToFit="1"/>
    </xf>
    <xf numFmtId="0" fontId="16" fillId="0" borderId="0" applyNumberFormat="0" applyFill="0" applyBorder="0" applyAlignment="0" applyProtection="0"/>
    <xf numFmtId="0" fontId="17" fillId="0" borderId="0" applyBorder="0" applyProtection="0"/>
    <xf numFmtId="44" fontId="1" fillId="0" borderId="0" applyFont="0" applyFill="0" applyBorder="0" applyProtection="0"/>
    <xf numFmtId="0" fontId="18" fillId="0" borderId="0"/>
    <xf numFmtId="0" fontId="19" fillId="0" borderId="0"/>
    <xf numFmtId="0" fontId="18" fillId="0" borderId="0"/>
    <xf numFmtId="0" fontId="1" fillId="0" borderId="0"/>
    <xf numFmtId="0" fontId="20" fillId="0" borderId="0"/>
    <xf numFmtId="0" fontId="21" fillId="0" borderId="0"/>
    <xf numFmtId="0" fontId="22" fillId="0" borderId="0"/>
    <xf numFmtId="0" fontId="23" fillId="0" borderId="0"/>
    <xf numFmtId="43" fontId="18" fillId="0" borderId="0" applyFont="0" applyFill="0" applyBorder="0" applyAlignment="0" applyProtection="0"/>
    <xf numFmtId="166" fontId="23" fillId="0" borderId="0" applyBorder="0" applyProtection="0"/>
  </cellStyleXfs>
  <cellXfs count="121">
    <xf numFmtId="0" fontId="0" fillId="0" borderId="0" xfId="0"/>
    <xf numFmtId="49" fontId="0" fillId="0" borderId="0" xfId="0" applyNumberFormat="1" applyFill="1"/>
    <xf numFmtId="0" fontId="0" fillId="0" borderId="0" xfId="0" applyFill="1"/>
    <xf numFmtId="49" fontId="0" fillId="0" borderId="0" xfId="0" applyNumberFormat="1" applyFill="1" applyBorder="1"/>
    <xf numFmtId="4" fontId="0" fillId="0" borderId="0" xfId="0" applyNumberFormat="1" applyFill="1" applyBorder="1"/>
    <xf numFmtId="0" fontId="0" fillId="0" borderId="0" xfId="0" applyFill="1" applyBorder="1"/>
    <xf numFmtId="0" fontId="5" fillId="0" borderId="0" xfId="0" applyFont="1" applyFill="1" applyAlignment="1">
      <alignment horizontal="left" wrapText="1"/>
    </xf>
    <xf numFmtId="0" fontId="6" fillId="0" borderId="0" xfId="0" applyFont="1" applyFill="1" applyAlignment="1">
      <alignment wrapText="1"/>
    </xf>
    <xf numFmtId="0" fontId="0" fillId="0" borderId="0" xfId="0" applyFill="1" applyAlignment="1">
      <alignment wrapText="1"/>
    </xf>
    <xf numFmtId="4" fontId="0" fillId="0" borderId="0" xfId="0" applyNumberFormat="1" applyFill="1"/>
    <xf numFmtId="4" fontId="8" fillId="0" borderId="0" xfId="0" applyNumberFormat="1" applyFont="1" applyFill="1" applyAlignment="1">
      <alignment wrapText="1"/>
    </xf>
    <xf numFmtId="0" fontId="8" fillId="0" borderId="0" xfId="0" applyFont="1" applyFill="1" applyAlignment="1">
      <alignment wrapText="1"/>
    </xf>
    <xf numFmtId="0" fontId="6" fillId="0" borderId="1" xfId="0" applyFont="1" applyFill="1" applyBorder="1" applyAlignment="1">
      <alignment wrapText="1"/>
    </xf>
    <xf numFmtId="0" fontId="6" fillId="0" borderId="1" xfId="0" applyFont="1" applyFill="1" applyBorder="1"/>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4" fontId="3" fillId="2" borderId="0" xfId="0" applyNumberFormat="1" applyFont="1" applyFill="1" applyAlignment="1">
      <alignment wrapText="1"/>
    </xf>
    <xf numFmtId="0" fontId="8" fillId="2" borderId="0" xfId="0" applyFont="1" applyFill="1" applyAlignment="1">
      <alignment wrapText="1"/>
    </xf>
    <xf numFmtId="2" fontId="7" fillId="2" borderId="1" xfId="0" applyNumberFormat="1" applyFont="1" applyFill="1" applyBorder="1" applyAlignment="1">
      <alignment horizontal="center" vertical="center" wrapText="1"/>
    </xf>
    <xf numFmtId="4" fontId="8" fillId="2" borderId="0" xfId="0" applyNumberFormat="1" applyFont="1" applyFill="1" applyAlignment="1">
      <alignment wrapText="1"/>
    </xf>
    <xf numFmtId="4" fontId="6" fillId="0" borderId="0" xfId="0" applyNumberFormat="1" applyFont="1" applyFill="1" applyAlignment="1">
      <alignment wrapText="1"/>
    </xf>
    <xf numFmtId="2" fontId="6"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top" wrapText="1"/>
    </xf>
    <xf numFmtId="4" fontId="6" fillId="0" borderId="0" xfId="0" applyNumberFormat="1" applyFont="1" applyFill="1" applyBorder="1" applyAlignment="1">
      <alignment wrapText="1"/>
    </xf>
    <xf numFmtId="0" fontId="6" fillId="0" borderId="0" xfId="0" applyFont="1" applyFill="1" applyBorder="1" applyAlignment="1">
      <alignment wrapText="1"/>
    </xf>
    <xf numFmtId="4" fontId="7" fillId="2" borderId="0" xfId="0" applyNumberFormat="1" applyFont="1" applyFill="1" applyAlignment="1">
      <alignment wrapText="1"/>
    </xf>
    <xf numFmtId="164" fontId="7" fillId="2" borderId="0" xfId="0" applyNumberFormat="1" applyFont="1" applyFill="1" applyAlignment="1">
      <alignment wrapText="1"/>
    </xf>
    <xf numFmtId="0" fontId="7" fillId="2" borderId="0" xfId="0" applyFont="1" applyFill="1" applyAlignment="1">
      <alignment wrapText="1"/>
    </xf>
    <xf numFmtId="4" fontId="8" fillId="0" borderId="0" xfId="0" applyNumberFormat="1" applyFont="1" applyFill="1"/>
    <xf numFmtId="0" fontId="8" fillId="0" borderId="0" xfId="0" applyFont="1" applyFill="1"/>
    <xf numFmtId="0" fontId="3" fillId="2" borderId="0" xfId="0" applyFont="1" applyFill="1" applyAlignment="1">
      <alignment wrapText="1"/>
    </xf>
    <xf numFmtId="4" fontId="3" fillId="0" borderId="0" xfId="0" applyNumberFormat="1" applyFont="1" applyFill="1" applyAlignment="1">
      <alignment wrapText="1"/>
    </xf>
    <xf numFmtId="2" fontId="7" fillId="0" borderId="1" xfId="0" applyNumberFormat="1" applyFont="1" applyFill="1" applyBorder="1" applyAlignment="1">
      <alignment horizontal="center" vertical="top" wrapText="1"/>
    </xf>
    <xf numFmtId="0" fontId="0" fillId="0" borderId="0" xfId="0" applyFill="1" applyAlignment="1">
      <alignment horizontal="left" wrapText="1"/>
    </xf>
    <xf numFmtId="164" fontId="2" fillId="0" borderId="0" xfId="0" applyNumberFormat="1" applyFont="1" applyFill="1" applyAlignment="1">
      <alignment wrapText="1"/>
    </xf>
    <xf numFmtId="0" fontId="11" fillId="0" borderId="0" xfId="0" applyFont="1" applyFill="1" applyAlignment="1">
      <alignment wrapText="1"/>
    </xf>
    <xf numFmtId="164" fontId="0" fillId="0" borderId="0" xfId="0" applyNumberFormat="1" applyFill="1" applyAlignment="1">
      <alignment wrapText="1"/>
    </xf>
    <xf numFmtId="2"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6" fillId="0" borderId="1" xfId="0" applyFont="1" applyFill="1" applyBorder="1" applyAlignment="1">
      <alignment vertical="top" wrapText="1"/>
    </xf>
    <xf numFmtId="4" fontId="6" fillId="0" borderId="1" xfId="0" applyNumberFormat="1" applyFont="1" applyFill="1" applyBorder="1" applyAlignment="1">
      <alignment vertical="top" wrapText="1"/>
    </xf>
    <xf numFmtId="0" fontId="7" fillId="2" borderId="1" xfId="0" applyFont="1" applyFill="1" applyBorder="1" applyAlignment="1">
      <alignment horizontal="center" vertical="top" wrapText="1"/>
    </xf>
    <xf numFmtId="164" fontId="7"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0" fontId="8" fillId="0" borderId="1" xfId="0" applyFont="1" applyFill="1" applyBorder="1" applyAlignment="1">
      <alignment vertical="top" wrapText="1"/>
    </xf>
    <xf numFmtId="4" fontId="8" fillId="0" borderId="1" xfId="0" applyNumberFormat="1" applyFont="1" applyFill="1" applyBorder="1" applyAlignment="1">
      <alignment vertical="top" wrapText="1"/>
    </xf>
    <xf numFmtId="0" fontId="6" fillId="0" borderId="1" xfId="0"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0" fontId="8" fillId="0" borderId="1" xfId="0" applyFont="1" applyFill="1" applyBorder="1" applyAlignment="1">
      <alignment vertical="top"/>
    </xf>
    <xf numFmtId="2" fontId="8" fillId="0" borderId="1"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3" fillId="0" borderId="0" xfId="0" applyFont="1" applyFill="1" applyAlignment="1"/>
    <xf numFmtId="0" fontId="3" fillId="0" borderId="0" xfId="0" applyFont="1" applyFill="1" applyBorder="1" applyAlignment="1"/>
    <xf numFmtId="49" fontId="0" fillId="0" borderId="0" xfId="0" applyNumberFormat="1" applyFill="1" applyBorder="1" applyAlignment="1"/>
    <xf numFmtId="164" fontId="6"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top" wrapText="1"/>
    </xf>
    <xf numFmtId="164" fontId="6" fillId="0" borderId="1" xfId="0" applyNumberFormat="1" applyFont="1" applyBorder="1" applyAlignment="1" applyProtection="1">
      <alignment horizontal="center" vertical="top" wrapText="1"/>
    </xf>
    <xf numFmtId="4" fontId="8" fillId="0" borderId="1" xfId="0" applyNumberFormat="1" applyFont="1" applyBorder="1" applyAlignment="1" applyProtection="1">
      <alignment horizontal="center" vertical="top" wrapText="1"/>
    </xf>
    <xf numFmtId="2" fontId="6" fillId="0" borderId="1" xfId="0" applyNumberFormat="1" applyFont="1" applyBorder="1" applyAlignment="1" applyProtection="1">
      <alignment horizontal="center" vertical="top" wrapText="1"/>
    </xf>
    <xf numFmtId="164" fontId="6" fillId="10" borderId="1" xfId="0" applyNumberFormat="1" applyFont="1" applyFill="1" applyBorder="1" applyAlignment="1" applyProtection="1">
      <alignment horizontal="center" vertical="top" wrapText="1"/>
    </xf>
    <xf numFmtId="0" fontId="8" fillId="10" borderId="1" xfId="0" applyFont="1" applyFill="1" applyBorder="1" applyAlignment="1" applyProtection="1">
      <alignment vertical="top" wrapText="1"/>
    </xf>
    <xf numFmtId="0" fontId="8" fillId="0" borderId="1" xfId="0" applyFont="1" applyBorder="1" applyAlignment="1" applyProtection="1">
      <alignment vertical="top" wrapText="1"/>
    </xf>
    <xf numFmtId="164" fontId="8" fillId="0" borderId="1" xfId="0" applyNumberFormat="1" applyFont="1" applyBorder="1" applyAlignment="1" applyProtection="1">
      <alignment horizontal="center" vertical="top" wrapText="1"/>
    </xf>
    <xf numFmtId="2" fontId="25" fillId="0" borderId="1" xfId="0" applyNumberFormat="1" applyFont="1" applyBorder="1" applyAlignment="1" applyProtection="1">
      <alignment horizontal="center" vertical="top" wrapText="1"/>
    </xf>
    <xf numFmtId="4" fontId="3" fillId="0" borderId="1" xfId="0" applyNumberFormat="1" applyFont="1" applyBorder="1" applyAlignment="1" applyProtection="1">
      <alignment vertical="top" wrapText="1"/>
    </xf>
    <xf numFmtId="164" fontId="7" fillId="0" borderId="1" xfId="0" applyNumberFormat="1" applyFont="1" applyBorder="1" applyAlignment="1" applyProtection="1">
      <alignment horizontal="center" vertical="top" wrapText="1"/>
    </xf>
    <xf numFmtId="164" fontId="6" fillId="3" borderId="1" xfId="0" applyNumberFormat="1" applyFont="1" applyFill="1" applyBorder="1" applyAlignment="1">
      <alignment horizontal="center" vertical="top" wrapText="1"/>
    </xf>
    <xf numFmtId="164" fontId="6" fillId="11" borderId="1" xfId="0" applyNumberFormat="1" applyFont="1" applyFill="1" applyBorder="1" applyAlignment="1" applyProtection="1">
      <alignment horizontal="center" vertical="top" wrapText="1"/>
    </xf>
    <xf numFmtId="164" fontId="6" fillId="3" borderId="1" xfId="0" applyNumberFormat="1" applyFont="1" applyFill="1" applyBorder="1" applyAlignment="1" applyProtection="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Border="1" applyAlignment="1" applyProtection="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Border="1" applyAlignment="1" applyProtection="1">
      <alignment horizontal="center" vertical="top" wrapText="1"/>
    </xf>
    <xf numFmtId="0" fontId="3" fillId="0" borderId="0" xfId="0" applyFont="1" applyFill="1" applyAlignment="1">
      <alignment horizontal="center"/>
    </xf>
    <xf numFmtId="0" fontId="3" fillId="0" borderId="0" xfId="0" applyFont="1" applyFill="1" applyBorder="1" applyAlignment="1">
      <alignment horizontal="center"/>
    </xf>
    <xf numFmtId="49" fontId="6" fillId="0" borderId="8" xfId="0" applyNumberFormat="1" applyFont="1" applyBorder="1" applyAlignment="1">
      <alignment horizontal="left" wrapText="1"/>
    </xf>
    <xf numFmtId="49" fontId="6" fillId="0" borderId="9" xfId="0" applyNumberFormat="1" applyFont="1" applyBorder="1" applyAlignment="1">
      <alignment horizontal="left" wrapText="1"/>
    </xf>
    <xf numFmtId="49" fontId="6" fillId="0" borderId="10" xfId="0" applyNumberFormat="1" applyFont="1" applyBorder="1" applyAlignment="1">
      <alignment horizontal="left" wrapText="1"/>
    </xf>
    <xf numFmtId="49" fontId="7"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49" fontId="7"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2" fontId="6" fillId="0" borderId="1" xfId="0" applyNumberFormat="1" applyFont="1" applyBorder="1" applyAlignment="1" applyProtection="1">
      <alignment horizontal="center" vertical="top" wrapText="1"/>
    </xf>
    <xf numFmtId="164"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2" fontId="8" fillId="0" borderId="1" xfId="0" applyNumberFormat="1" applyFont="1" applyFill="1" applyBorder="1" applyAlignment="1">
      <alignment horizontal="center" vertical="top" wrapText="1"/>
    </xf>
    <xf numFmtId="49" fontId="9" fillId="0" borderId="5" xfId="0" applyNumberFormat="1" applyFont="1" applyFill="1" applyBorder="1" applyAlignment="1">
      <alignment horizontal="center" vertical="top" wrapText="1"/>
    </xf>
    <xf numFmtId="49" fontId="9" fillId="0" borderId="7" xfId="0" applyNumberFormat="1" applyFont="1" applyFill="1" applyBorder="1" applyAlignment="1">
      <alignment horizontal="center" vertical="top" wrapText="1"/>
    </xf>
    <xf numFmtId="49" fontId="9" fillId="0" borderId="6" xfId="0" applyNumberFormat="1"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6" xfId="0" applyFont="1" applyFill="1" applyBorder="1" applyAlignment="1">
      <alignment horizontal="center" vertical="top" wrapText="1"/>
    </xf>
    <xf numFmtId="2" fontId="6" fillId="0" borderId="5" xfId="0" applyNumberFormat="1" applyFont="1" applyFill="1" applyBorder="1" applyAlignment="1">
      <alignment horizontal="center" vertical="top" wrapText="1"/>
    </xf>
    <xf numFmtId="2" fontId="6" fillId="0" borderId="7" xfId="0" applyNumberFormat="1" applyFont="1" applyFill="1" applyBorder="1" applyAlignment="1">
      <alignment horizontal="center" vertical="top" wrapText="1"/>
    </xf>
    <xf numFmtId="2" fontId="6" fillId="0" borderId="6" xfId="0" applyNumberFormat="1" applyFont="1" applyFill="1" applyBorder="1" applyAlignment="1">
      <alignment horizontal="center" vertical="top" wrapText="1"/>
    </xf>
    <xf numFmtId="2" fontId="6" fillId="3" borderId="5" xfId="0" applyNumberFormat="1" applyFont="1" applyFill="1" applyBorder="1" applyAlignment="1">
      <alignment horizontal="center" vertical="top" wrapText="1"/>
    </xf>
    <xf numFmtId="2" fontId="6" fillId="3" borderId="7" xfId="0" applyNumberFormat="1" applyFont="1" applyFill="1" applyBorder="1" applyAlignment="1">
      <alignment horizontal="center" vertical="top" wrapText="1"/>
    </xf>
    <xf numFmtId="2" fontId="6" fillId="3" borderId="6" xfId="0" applyNumberFormat="1" applyFont="1" applyFill="1" applyBorder="1" applyAlignment="1">
      <alignment horizontal="center" vertical="top" wrapText="1"/>
    </xf>
    <xf numFmtId="164" fontId="6" fillId="0" borderId="5" xfId="0" applyNumberFormat="1" applyFont="1" applyFill="1" applyBorder="1" applyAlignment="1">
      <alignment horizontal="center" vertical="top" wrapText="1"/>
    </xf>
    <xf numFmtId="164" fontId="6" fillId="0" borderId="6"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49" fontId="6" fillId="0" borderId="6" xfId="0" applyNumberFormat="1" applyFont="1" applyFill="1" applyBorder="1" applyAlignment="1">
      <alignment horizontal="center" vertical="top" wrapText="1"/>
    </xf>
    <xf numFmtId="2" fontId="7" fillId="2" borderId="1" xfId="0" applyNumberFormat="1" applyFont="1" applyFill="1" applyBorder="1" applyAlignment="1">
      <alignment horizontal="center" vertical="center" wrapText="1"/>
    </xf>
    <xf numFmtId="0" fontId="6" fillId="0" borderId="0" xfId="0" applyFont="1" applyFill="1" applyAlignment="1">
      <alignment horizontal="right" wrapText="1"/>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4">
    <cellStyle name="ex59" xfId="1"/>
    <cellStyle name="ex59 2" xfId="2"/>
    <cellStyle name="ex64 2" xfId="3"/>
    <cellStyle name="ex65" xfId="4"/>
    <cellStyle name="ex69 2" xfId="5"/>
    <cellStyle name="Excel Built-in Normal" xfId="6"/>
    <cellStyle name="st78" xfId="7"/>
    <cellStyle name="st80" xfId="8"/>
    <cellStyle name="st82" xfId="9"/>
    <cellStyle name="st85" xfId="10"/>
    <cellStyle name="Гиперссылка 2" xfId="11"/>
    <cellStyle name="Гиперссылка 3" xfId="12"/>
    <cellStyle name="Денежный 2" xfId="13"/>
    <cellStyle name="Обычный" xfId="0" builtinId="0"/>
    <cellStyle name="Обычный 2" xfId="14"/>
    <cellStyle name="Обычный 2 2" xfId="15"/>
    <cellStyle name="Обычный 3" xfId="16"/>
    <cellStyle name="Обычный 4" xfId="17"/>
    <cellStyle name="Обычный 5" xfId="18"/>
    <cellStyle name="Обычный 6" xfId="19"/>
    <cellStyle name="Обычный 7" xfId="20"/>
    <cellStyle name="Обычный 8" xfId="21"/>
    <cellStyle name="Финансовый 2" xfId="22"/>
    <cellStyle name="Финансовый 3"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42"/>
  <sheetViews>
    <sheetView tabSelected="1" view="pageBreakPreview" topLeftCell="A500" zoomScale="70" zoomScaleNormal="73" zoomScaleSheetLayoutView="70" workbookViewId="0">
      <selection activeCell="B314" sqref="B314:B318"/>
    </sheetView>
  </sheetViews>
  <sheetFormatPr defaultRowHeight="15"/>
  <cols>
    <col min="1" max="1" width="12.42578125" style="1" bestFit="1" customWidth="1"/>
    <col min="2" max="2" width="57.28515625" style="36" customWidth="1"/>
    <col min="3" max="3" width="20.28515625" style="36" customWidth="1"/>
    <col min="4" max="4" width="36.5703125" style="8" customWidth="1"/>
    <col min="5" max="5" width="23" style="8" customWidth="1"/>
    <col min="6" max="6" width="78.85546875" style="8" customWidth="1"/>
    <col min="7" max="7" width="20.7109375" style="8" customWidth="1"/>
    <col min="8" max="8" width="20.5703125" style="39" customWidth="1"/>
    <col min="9" max="9" width="13.5703125" style="8" hidden="1" customWidth="1"/>
    <col min="10" max="13" width="0" style="2" hidden="1" customWidth="1"/>
    <col min="14" max="14" width="19.42578125" style="9" customWidth="1"/>
    <col min="15" max="15" width="18" style="9" customWidth="1"/>
    <col min="16" max="16" width="13.42578125" style="2" customWidth="1"/>
    <col min="17" max="17" width="13.5703125" style="2" customWidth="1"/>
    <col min="18" max="16384" width="9.140625" style="2"/>
  </cols>
  <sheetData>
    <row r="1" spans="1:17" ht="24.75" customHeight="1">
      <c r="A1" s="77" t="s">
        <v>0</v>
      </c>
      <c r="B1" s="77"/>
      <c r="C1" s="77"/>
      <c r="D1" s="77"/>
      <c r="E1" s="77"/>
      <c r="F1" s="77"/>
      <c r="G1" s="77"/>
      <c r="H1" s="77"/>
      <c r="I1" s="77"/>
      <c r="J1" s="77"/>
      <c r="K1" s="77"/>
      <c r="L1" s="77"/>
      <c r="M1" s="77"/>
      <c r="N1" s="77"/>
      <c r="O1" s="55"/>
    </row>
    <row r="2" spans="1:17" ht="25.5" customHeight="1">
      <c r="A2" s="77" t="s">
        <v>1</v>
      </c>
      <c r="B2" s="77"/>
      <c r="C2" s="77"/>
      <c r="D2" s="77"/>
      <c r="E2" s="77"/>
      <c r="F2" s="77"/>
      <c r="G2" s="77"/>
      <c r="H2" s="77"/>
      <c r="I2" s="77"/>
      <c r="J2" s="77"/>
      <c r="K2" s="77"/>
      <c r="L2" s="77"/>
      <c r="M2" s="77"/>
      <c r="N2" s="77"/>
      <c r="O2" s="55"/>
    </row>
    <row r="3" spans="1:17" ht="23.25" customHeight="1">
      <c r="A3" s="77" t="s">
        <v>368</v>
      </c>
      <c r="B3" s="77"/>
      <c r="C3" s="77"/>
      <c r="D3" s="77"/>
      <c r="E3" s="77"/>
      <c r="F3" s="77"/>
      <c r="G3" s="77"/>
      <c r="H3" s="77"/>
      <c r="I3" s="77"/>
      <c r="J3" s="77"/>
      <c r="K3" s="77"/>
      <c r="L3" s="77"/>
      <c r="M3" s="77"/>
      <c r="N3" s="77"/>
      <c r="O3" s="55"/>
    </row>
    <row r="4" spans="1:17" ht="23.25" customHeight="1">
      <c r="A4" s="78" t="s">
        <v>2</v>
      </c>
      <c r="B4" s="78"/>
      <c r="C4" s="78"/>
      <c r="D4" s="78"/>
      <c r="E4" s="78"/>
      <c r="F4" s="78"/>
      <c r="G4" s="78"/>
      <c r="H4" s="78"/>
      <c r="I4" s="78"/>
      <c r="J4" s="78"/>
      <c r="K4" s="78"/>
      <c r="L4" s="78"/>
      <c r="M4" s="78"/>
      <c r="N4" s="78"/>
      <c r="O4" s="56"/>
    </row>
    <row r="5" spans="1:17" s="5" customFormat="1" ht="22.5" customHeight="1">
      <c r="A5" s="3"/>
      <c r="B5" s="57"/>
      <c r="C5" s="57"/>
      <c r="D5" s="57"/>
      <c r="E5" s="57"/>
      <c r="F5" s="57"/>
      <c r="G5" s="57"/>
      <c r="H5" s="57"/>
      <c r="I5" s="57"/>
      <c r="J5" s="57"/>
      <c r="K5" s="57"/>
      <c r="L5" s="57"/>
      <c r="M5" s="57"/>
      <c r="N5" s="57"/>
      <c r="O5" s="57"/>
      <c r="P5" s="4"/>
      <c r="Q5" s="4"/>
    </row>
    <row r="6" spans="1:17" ht="12" hidden="1" customHeight="1">
      <c r="B6" s="6"/>
      <c r="C6" s="6"/>
      <c r="D6" s="7"/>
      <c r="E6" s="113"/>
      <c r="F6" s="113"/>
      <c r="G6" s="113"/>
      <c r="H6" s="113"/>
    </row>
    <row r="7" spans="1:17" s="11" customFormat="1" ht="33.75" customHeight="1">
      <c r="A7" s="114" t="s">
        <v>3</v>
      </c>
      <c r="B7" s="115" t="s">
        <v>4</v>
      </c>
      <c r="C7" s="115" t="s">
        <v>5</v>
      </c>
      <c r="D7" s="115" t="s">
        <v>6</v>
      </c>
      <c r="E7" s="115" t="s">
        <v>7</v>
      </c>
      <c r="F7" s="115"/>
      <c r="G7" s="115" t="s">
        <v>8</v>
      </c>
      <c r="H7" s="115"/>
      <c r="I7" s="115"/>
      <c r="J7" s="115"/>
      <c r="K7" s="115"/>
      <c r="L7" s="115"/>
      <c r="M7" s="115"/>
      <c r="N7" s="115"/>
      <c r="O7" s="10"/>
    </row>
    <row r="8" spans="1:17" s="11" customFormat="1" ht="24.75" customHeight="1">
      <c r="A8" s="114"/>
      <c r="B8" s="115"/>
      <c r="C8" s="115"/>
      <c r="D8" s="115"/>
      <c r="E8" s="115"/>
      <c r="F8" s="115"/>
      <c r="G8" s="115" t="s">
        <v>9</v>
      </c>
      <c r="H8" s="116" t="s">
        <v>10</v>
      </c>
      <c r="I8" s="12"/>
      <c r="J8" s="13"/>
      <c r="K8" s="12"/>
      <c r="L8" s="12"/>
      <c r="M8" s="12"/>
      <c r="N8" s="116" t="s">
        <v>11</v>
      </c>
      <c r="O8" s="10"/>
    </row>
    <row r="9" spans="1:17" s="11" customFormat="1" ht="24.75" customHeight="1">
      <c r="A9" s="114"/>
      <c r="B9" s="115"/>
      <c r="C9" s="115"/>
      <c r="D9" s="115"/>
      <c r="E9" s="14" t="s">
        <v>12</v>
      </c>
      <c r="F9" s="14" t="s">
        <v>13</v>
      </c>
      <c r="G9" s="115"/>
      <c r="H9" s="116"/>
      <c r="I9" s="12"/>
      <c r="J9" s="13"/>
      <c r="K9" s="12"/>
      <c r="L9" s="12"/>
      <c r="M9" s="12"/>
      <c r="N9" s="116"/>
      <c r="O9" s="10"/>
    </row>
    <row r="10" spans="1:17" s="11" customFormat="1" ht="18.75" customHeight="1">
      <c r="A10" s="15">
        <v>1</v>
      </c>
      <c r="B10" s="14">
        <v>2</v>
      </c>
      <c r="C10" s="14">
        <v>3</v>
      </c>
      <c r="D10" s="14">
        <v>4</v>
      </c>
      <c r="E10" s="14">
        <v>5</v>
      </c>
      <c r="F10" s="14">
        <v>6</v>
      </c>
      <c r="G10" s="14">
        <v>7</v>
      </c>
      <c r="H10" s="16">
        <v>8</v>
      </c>
      <c r="I10" s="16">
        <v>8</v>
      </c>
      <c r="J10" s="16">
        <v>8</v>
      </c>
      <c r="K10" s="16">
        <v>8</v>
      </c>
      <c r="L10" s="16">
        <v>8</v>
      </c>
      <c r="M10" s="16">
        <v>8</v>
      </c>
      <c r="N10" s="16">
        <v>9</v>
      </c>
      <c r="O10" s="10"/>
    </row>
    <row r="11" spans="1:17" s="11" customFormat="1" ht="18.75" customHeight="1">
      <c r="A11" s="117" t="s">
        <v>14</v>
      </c>
      <c r="B11" s="118"/>
      <c r="C11" s="118"/>
      <c r="D11" s="118"/>
      <c r="E11" s="118"/>
      <c r="F11" s="118"/>
      <c r="G11" s="118"/>
      <c r="H11" s="118"/>
      <c r="I11" s="118"/>
      <c r="J11" s="118"/>
      <c r="K11" s="118"/>
      <c r="L11" s="118"/>
      <c r="M11" s="118"/>
      <c r="N11" s="119"/>
      <c r="O11" s="10"/>
    </row>
    <row r="12" spans="1:17" s="20" customFormat="1" ht="21.75" hidden="1" customHeight="1">
      <c r="A12" s="120"/>
      <c r="B12" s="112"/>
      <c r="C12" s="112" t="s">
        <v>15</v>
      </c>
      <c r="D12" s="112" t="s">
        <v>16</v>
      </c>
      <c r="E12" s="112" t="s">
        <v>17</v>
      </c>
      <c r="F12" s="112" t="s">
        <v>15</v>
      </c>
      <c r="G12" s="17" t="s">
        <v>18</v>
      </c>
      <c r="H12" s="18">
        <f>SUM(H13:H16)</f>
        <v>722795.70000000007</v>
      </c>
      <c r="I12" s="18">
        <f t="shared" ref="I12:N12" si="0">SUM(I13:I16)</f>
        <v>582078.5</v>
      </c>
      <c r="J12" s="18">
        <f t="shared" si="0"/>
        <v>582083.5</v>
      </c>
      <c r="K12" s="18">
        <f t="shared" si="0"/>
        <v>582088.5</v>
      </c>
      <c r="L12" s="18">
        <f t="shared" si="0"/>
        <v>582093.5</v>
      </c>
      <c r="M12" s="18">
        <f t="shared" si="0"/>
        <v>582098.5</v>
      </c>
      <c r="N12" s="18">
        <f t="shared" si="0"/>
        <v>579314.09999999986</v>
      </c>
      <c r="O12" s="19"/>
    </row>
    <row r="13" spans="1:17" s="20" customFormat="1" ht="20.25" hidden="1" customHeight="1">
      <c r="A13" s="120"/>
      <c r="B13" s="112"/>
      <c r="C13" s="112"/>
      <c r="D13" s="112"/>
      <c r="E13" s="112"/>
      <c r="F13" s="112"/>
      <c r="G13" s="17" t="s">
        <v>19</v>
      </c>
      <c r="H13" s="18">
        <f t="shared" ref="H13:N13" si="1">H176+H18+H56+H207+H218+H44+H81+H105+H116+H127</f>
        <v>11469.7</v>
      </c>
      <c r="I13" s="18">
        <f t="shared" si="1"/>
        <v>1</v>
      </c>
      <c r="J13" s="18">
        <f t="shared" si="1"/>
        <v>2</v>
      </c>
      <c r="K13" s="18">
        <f t="shared" si="1"/>
        <v>3</v>
      </c>
      <c r="L13" s="18">
        <f t="shared" si="1"/>
        <v>4</v>
      </c>
      <c r="M13" s="18">
        <f t="shared" si="1"/>
        <v>5</v>
      </c>
      <c r="N13" s="18">
        <f t="shared" si="1"/>
        <v>11469.7</v>
      </c>
      <c r="O13" s="19"/>
    </row>
    <row r="14" spans="1:17" s="20" customFormat="1" ht="21" hidden="1" customHeight="1">
      <c r="A14" s="120"/>
      <c r="B14" s="112"/>
      <c r="C14" s="112"/>
      <c r="D14" s="112"/>
      <c r="E14" s="112"/>
      <c r="F14" s="112"/>
      <c r="G14" s="17" t="s">
        <v>20</v>
      </c>
      <c r="H14" s="18">
        <f t="shared" ref="H14:N14" si="2">H177+H19+H57+H208+H219+H45+H82+H106+H117+H128+H230</f>
        <v>273147.00000000006</v>
      </c>
      <c r="I14" s="18">
        <f t="shared" si="2"/>
        <v>195293.40000000002</v>
      </c>
      <c r="J14" s="18">
        <f t="shared" si="2"/>
        <v>195293.40000000002</v>
      </c>
      <c r="K14" s="18">
        <f t="shared" si="2"/>
        <v>195293.40000000002</v>
      </c>
      <c r="L14" s="18">
        <f t="shared" si="2"/>
        <v>195293.40000000002</v>
      </c>
      <c r="M14" s="18">
        <f t="shared" si="2"/>
        <v>195293.40000000002</v>
      </c>
      <c r="N14" s="18">
        <f t="shared" si="2"/>
        <v>204755.3</v>
      </c>
      <c r="O14" s="19"/>
    </row>
    <row r="15" spans="1:17" s="20" customFormat="1" ht="19.5" hidden="1" customHeight="1">
      <c r="A15" s="120"/>
      <c r="B15" s="112"/>
      <c r="C15" s="112"/>
      <c r="D15" s="112"/>
      <c r="E15" s="112"/>
      <c r="F15" s="112"/>
      <c r="G15" s="17" t="s">
        <v>21</v>
      </c>
      <c r="H15" s="18">
        <f t="shared" ref="H15:N15" si="3">H178+H20+H58+H209+H220+H46+H83+H107+H118+H129+H231+H247</f>
        <v>435193.1</v>
      </c>
      <c r="I15" s="18">
        <f t="shared" si="3"/>
        <v>386780.1</v>
      </c>
      <c r="J15" s="18">
        <f t="shared" si="3"/>
        <v>386780.1</v>
      </c>
      <c r="K15" s="18">
        <f t="shared" si="3"/>
        <v>386780.1</v>
      </c>
      <c r="L15" s="18">
        <f t="shared" si="3"/>
        <v>386780.1</v>
      </c>
      <c r="M15" s="18">
        <f t="shared" si="3"/>
        <v>386780.1</v>
      </c>
      <c r="N15" s="18">
        <f t="shared" si="3"/>
        <v>360114.39999999997</v>
      </c>
      <c r="O15" s="19"/>
    </row>
    <row r="16" spans="1:17" s="20" customFormat="1" ht="20.25" hidden="1" customHeight="1">
      <c r="A16" s="120"/>
      <c r="B16" s="112"/>
      <c r="C16" s="112"/>
      <c r="D16" s="112"/>
      <c r="E16" s="112"/>
      <c r="F16" s="112"/>
      <c r="G16" s="21" t="s">
        <v>22</v>
      </c>
      <c r="H16" s="18">
        <f t="shared" ref="H16:N16" si="4">H179+H21+H59+H210+H221+H47+H84+H108+H119+H97+H147+H154</f>
        <v>2985.9</v>
      </c>
      <c r="I16" s="18">
        <f t="shared" si="4"/>
        <v>4</v>
      </c>
      <c r="J16" s="18">
        <f t="shared" si="4"/>
        <v>8</v>
      </c>
      <c r="K16" s="18">
        <f t="shared" si="4"/>
        <v>12</v>
      </c>
      <c r="L16" s="18">
        <f t="shared" si="4"/>
        <v>16</v>
      </c>
      <c r="M16" s="18">
        <f t="shared" si="4"/>
        <v>20</v>
      </c>
      <c r="N16" s="18">
        <f t="shared" si="4"/>
        <v>2974.7</v>
      </c>
      <c r="O16" s="22"/>
    </row>
    <row r="17" spans="1:15" s="7" customFormat="1" ht="18.75" customHeight="1">
      <c r="A17" s="86">
        <v>1</v>
      </c>
      <c r="B17" s="84" t="s">
        <v>23</v>
      </c>
      <c r="C17" s="84" t="s">
        <v>15</v>
      </c>
      <c r="D17" s="84" t="s">
        <v>24</v>
      </c>
      <c r="E17" s="84" t="s">
        <v>17</v>
      </c>
      <c r="F17" s="84" t="s">
        <v>15</v>
      </c>
      <c r="G17" s="41" t="s">
        <v>18</v>
      </c>
      <c r="H17" s="25">
        <f>SUM(H18:H21)</f>
        <v>22790.799999999999</v>
      </c>
      <c r="I17" s="25">
        <f t="shared" ref="I17:N17" si="5">SUM(I18:I21)</f>
        <v>10535</v>
      </c>
      <c r="J17" s="25">
        <f t="shared" si="5"/>
        <v>10535</v>
      </c>
      <c r="K17" s="25">
        <f t="shared" si="5"/>
        <v>10535</v>
      </c>
      <c r="L17" s="25">
        <f t="shared" si="5"/>
        <v>10535</v>
      </c>
      <c r="M17" s="25">
        <f t="shared" si="5"/>
        <v>10535</v>
      </c>
      <c r="N17" s="25">
        <f t="shared" si="5"/>
        <v>16560.599999999999</v>
      </c>
      <c r="O17" s="23"/>
    </row>
    <row r="18" spans="1:15" s="7" customFormat="1" ht="18" customHeight="1">
      <c r="A18" s="86"/>
      <c r="B18" s="84"/>
      <c r="C18" s="84"/>
      <c r="D18" s="84"/>
      <c r="E18" s="84"/>
      <c r="F18" s="84"/>
      <c r="G18" s="41" t="s">
        <v>19</v>
      </c>
      <c r="H18" s="25">
        <f t="shared" ref="H18:N21" si="6">H23+H31+H38</f>
        <v>0</v>
      </c>
      <c r="I18" s="25">
        <f t="shared" si="6"/>
        <v>0</v>
      </c>
      <c r="J18" s="25">
        <f t="shared" si="6"/>
        <v>0</v>
      </c>
      <c r="K18" s="25">
        <f t="shared" si="6"/>
        <v>0</v>
      </c>
      <c r="L18" s="25">
        <f t="shared" si="6"/>
        <v>0</v>
      </c>
      <c r="M18" s="25">
        <f t="shared" si="6"/>
        <v>0</v>
      </c>
      <c r="N18" s="25">
        <f t="shared" si="6"/>
        <v>0</v>
      </c>
      <c r="O18" s="23"/>
    </row>
    <row r="19" spans="1:15" s="7" customFormat="1" ht="21" customHeight="1">
      <c r="A19" s="86"/>
      <c r="B19" s="84"/>
      <c r="C19" s="84"/>
      <c r="D19" s="84"/>
      <c r="E19" s="84"/>
      <c r="F19" s="84"/>
      <c r="G19" s="41" t="s">
        <v>20</v>
      </c>
      <c r="H19" s="25">
        <f t="shared" si="6"/>
        <v>9270</v>
      </c>
      <c r="I19" s="25">
        <f t="shared" si="6"/>
        <v>0</v>
      </c>
      <c r="J19" s="25">
        <f t="shared" si="6"/>
        <v>0</v>
      </c>
      <c r="K19" s="25">
        <f t="shared" si="6"/>
        <v>0</v>
      </c>
      <c r="L19" s="25">
        <f t="shared" si="6"/>
        <v>0</v>
      </c>
      <c r="M19" s="25">
        <f t="shared" si="6"/>
        <v>0</v>
      </c>
      <c r="N19" s="25">
        <f t="shared" si="6"/>
        <v>9270</v>
      </c>
      <c r="O19" s="23"/>
    </row>
    <row r="20" spans="1:15" s="7" customFormat="1" ht="18" customHeight="1">
      <c r="A20" s="86"/>
      <c r="B20" s="84"/>
      <c r="C20" s="84"/>
      <c r="D20" s="84"/>
      <c r="E20" s="84"/>
      <c r="F20" s="84"/>
      <c r="G20" s="41" t="s">
        <v>21</v>
      </c>
      <c r="H20" s="25">
        <f t="shared" si="6"/>
        <v>13520.8</v>
      </c>
      <c r="I20" s="25">
        <f t="shared" si="6"/>
        <v>10535</v>
      </c>
      <c r="J20" s="25">
        <f t="shared" si="6"/>
        <v>10535</v>
      </c>
      <c r="K20" s="25">
        <f t="shared" si="6"/>
        <v>10535</v>
      </c>
      <c r="L20" s="25">
        <f t="shared" si="6"/>
        <v>10535</v>
      </c>
      <c r="M20" s="25">
        <f t="shared" si="6"/>
        <v>10535</v>
      </c>
      <c r="N20" s="25">
        <f t="shared" si="6"/>
        <v>7290.6</v>
      </c>
      <c r="O20" s="23"/>
    </row>
    <row r="21" spans="1:15" s="7" customFormat="1" ht="19.5" customHeight="1">
      <c r="A21" s="86"/>
      <c r="B21" s="84"/>
      <c r="C21" s="84"/>
      <c r="D21" s="84"/>
      <c r="E21" s="84"/>
      <c r="F21" s="84"/>
      <c r="G21" s="24" t="s">
        <v>22</v>
      </c>
      <c r="H21" s="25">
        <f t="shared" si="6"/>
        <v>0</v>
      </c>
      <c r="I21" s="25">
        <f t="shared" si="6"/>
        <v>0</v>
      </c>
      <c r="J21" s="25">
        <f t="shared" si="6"/>
        <v>0</v>
      </c>
      <c r="K21" s="25">
        <f t="shared" si="6"/>
        <v>0</v>
      </c>
      <c r="L21" s="25">
        <f t="shared" si="6"/>
        <v>0</v>
      </c>
      <c r="M21" s="25">
        <f t="shared" si="6"/>
        <v>0</v>
      </c>
      <c r="N21" s="25">
        <f t="shared" si="6"/>
        <v>0</v>
      </c>
      <c r="O21" s="23"/>
    </row>
    <row r="22" spans="1:15" s="7" customFormat="1" ht="18" customHeight="1">
      <c r="A22" s="86" t="s">
        <v>25</v>
      </c>
      <c r="B22" s="84" t="s">
        <v>26</v>
      </c>
      <c r="C22" s="84" t="s">
        <v>27</v>
      </c>
      <c r="D22" s="84" t="s">
        <v>37</v>
      </c>
      <c r="E22" s="84" t="s">
        <v>17</v>
      </c>
      <c r="F22" s="84"/>
      <c r="G22" s="41" t="s">
        <v>18</v>
      </c>
      <c r="H22" s="25">
        <f>SUM(H23:H26)</f>
        <v>22790.799999999999</v>
      </c>
      <c r="I22" s="25">
        <f t="shared" ref="I22:N22" si="7">SUM(I23:I26)</f>
        <v>10535</v>
      </c>
      <c r="J22" s="25">
        <f t="shared" si="7"/>
        <v>10535</v>
      </c>
      <c r="K22" s="25">
        <f t="shared" si="7"/>
        <v>10535</v>
      </c>
      <c r="L22" s="25">
        <f t="shared" si="7"/>
        <v>10535</v>
      </c>
      <c r="M22" s="25">
        <f t="shared" si="7"/>
        <v>10535</v>
      </c>
      <c r="N22" s="25">
        <f t="shared" si="7"/>
        <v>16560.599999999999</v>
      </c>
      <c r="O22" s="23"/>
    </row>
    <row r="23" spans="1:15" s="7" customFormat="1" ht="17.25" customHeight="1">
      <c r="A23" s="86"/>
      <c r="B23" s="84"/>
      <c r="C23" s="84"/>
      <c r="D23" s="84"/>
      <c r="E23" s="84"/>
      <c r="F23" s="84"/>
      <c r="G23" s="41" t="s">
        <v>19</v>
      </c>
      <c r="H23" s="25">
        <v>0</v>
      </c>
      <c r="I23" s="25">
        <v>0</v>
      </c>
      <c r="J23" s="25">
        <v>0</v>
      </c>
      <c r="K23" s="25">
        <v>0</v>
      </c>
      <c r="L23" s="25">
        <v>0</v>
      </c>
      <c r="M23" s="25">
        <v>0</v>
      </c>
      <c r="N23" s="25">
        <v>0</v>
      </c>
      <c r="O23" s="23"/>
    </row>
    <row r="24" spans="1:15" s="7" customFormat="1" ht="18" customHeight="1">
      <c r="A24" s="86"/>
      <c r="B24" s="84"/>
      <c r="C24" s="84"/>
      <c r="D24" s="84"/>
      <c r="E24" s="84"/>
      <c r="F24" s="84"/>
      <c r="G24" s="41" t="s">
        <v>20</v>
      </c>
      <c r="H24" s="25">
        <v>9270</v>
      </c>
      <c r="I24" s="25">
        <v>0</v>
      </c>
      <c r="J24" s="25">
        <v>0</v>
      </c>
      <c r="K24" s="25">
        <v>0</v>
      </c>
      <c r="L24" s="25">
        <v>0</v>
      </c>
      <c r="M24" s="25">
        <v>0</v>
      </c>
      <c r="N24" s="25">
        <v>9270</v>
      </c>
      <c r="O24" s="23"/>
    </row>
    <row r="25" spans="1:15" s="7" customFormat="1" ht="18.75" customHeight="1">
      <c r="A25" s="86"/>
      <c r="B25" s="84"/>
      <c r="C25" s="84"/>
      <c r="D25" s="84"/>
      <c r="E25" s="84"/>
      <c r="F25" s="84"/>
      <c r="G25" s="41" t="s">
        <v>21</v>
      </c>
      <c r="H25" s="25">
        <v>13520.8</v>
      </c>
      <c r="I25" s="25">
        <v>10535</v>
      </c>
      <c r="J25" s="25">
        <v>10535</v>
      </c>
      <c r="K25" s="25">
        <v>10535</v>
      </c>
      <c r="L25" s="25">
        <v>10535</v>
      </c>
      <c r="M25" s="25">
        <v>10535</v>
      </c>
      <c r="N25" s="25">
        <v>7290.6</v>
      </c>
      <c r="O25" s="23"/>
    </row>
    <row r="26" spans="1:15" s="7" customFormat="1" ht="19.5" customHeight="1">
      <c r="A26" s="86"/>
      <c r="B26" s="84"/>
      <c r="C26" s="84"/>
      <c r="D26" s="84"/>
      <c r="E26" s="84"/>
      <c r="F26" s="84"/>
      <c r="G26" s="24" t="s">
        <v>22</v>
      </c>
      <c r="H26" s="25">
        <v>0</v>
      </c>
      <c r="I26" s="25">
        <v>0</v>
      </c>
      <c r="J26" s="25">
        <v>0</v>
      </c>
      <c r="K26" s="25">
        <v>0</v>
      </c>
      <c r="L26" s="25">
        <v>0</v>
      </c>
      <c r="M26" s="25">
        <v>0</v>
      </c>
      <c r="N26" s="25">
        <v>0</v>
      </c>
      <c r="O26" s="23"/>
    </row>
    <row r="27" spans="1:15" s="7" customFormat="1" ht="81.75" customHeight="1">
      <c r="A27" s="42" t="s">
        <v>28</v>
      </c>
      <c r="B27" s="24" t="s">
        <v>29</v>
      </c>
      <c r="C27" s="24" t="s">
        <v>30</v>
      </c>
      <c r="D27" s="24" t="s">
        <v>31</v>
      </c>
      <c r="E27" s="24" t="s">
        <v>32</v>
      </c>
      <c r="F27" s="24" t="s">
        <v>33</v>
      </c>
      <c r="G27" s="24" t="s">
        <v>34</v>
      </c>
      <c r="H27" s="25" t="s">
        <v>34</v>
      </c>
      <c r="I27" s="25" t="s">
        <v>34</v>
      </c>
      <c r="J27" s="25" t="s">
        <v>34</v>
      </c>
      <c r="K27" s="25" t="s">
        <v>34</v>
      </c>
      <c r="L27" s="25" t="s">
        <v>34</v>
      </c>
      <c r="M27" s="25" t="s">
        <v>34</v>
      </c>
      <c r="N27" s="25" t="s">
        <v>34</v>
      </c>
      <c r="O27" s="23"/>
    </row>
    <row r="28" spans="1:15" s="7" customFormat="1" ht="89.25" customHeight="1">
      <c r="A28" s="110" t="s">
        <v>35</v>
      </c>
      <c r="B28" s="102" t="s">
        <v>36</v>
      </c>
      <c r="C28" s="102" t="s">
        <v>27</v>
      </c>
      <c r="D28" s="102" t="s">
        <v>37</v>
      </c>
      <c r="E28" s="102" t="s">
        <v>38</v>
      </c>
      <c r="F28" s="102" t="s">
        <v>395</v>
      </c>
      <c r="G28" s="102" t="s">
        <v>34</v>
      </c>
      <c r="H28" s="108" t="s">
        <v>34</v>
      </c>
      <c r="I28" s="25"/>
      <c r="J28" s="25"/>
      <c r="K28" s="25"/>
      <c r="L28" s="25"/>
      <c r="M28" s="25"/>
      <c r="N28" s="108" t="s">
        <v>34</v>
      </c>
      <c r="O28" s="23"/>
    </row>
    <row r="29" spans="1:15" s="7" customFormat="1" ht="378" customHeight="1">
      <c r="A29" s="111"/>
      <c r="B29" s="104"/>
      <c r="C29" s="104"/>
      <c r="D29" s="104"/>
      <c r="E29" s="104"/>
      <c r="F29" s="104"/>
      <c r="G29" s="104"/>
      <c r="H29" s="109"/>
      <c r="I29" s="25" t="s">
        <v>34</v>
      </c>
      <c r="J29" s="25" t="s">
        <v>34</v>
      </c>
      <c r="K29" s="25" t="s">
        <v>34</v>
      </c>
      <c r="L29" s="25" t="s">
        <v>34</v>
      </c>
      <c r="M29" s="25" t="s">
        <v>34</v>
      </c>
      <c r="N29" s="109"/>
      <c r="O29" s="23"/>
    </row>
    <row r="30" spans="1:15" s="7" customFormat="1" ht="18" hidden="1" customHeight="1">
      <c r="A30" s="86"/>
      <c r="B30" s="84" t="s">
        <v>39</v>
      </c>
      <c r="C30" s="84" t="s">
        <v>40</v>
      </c>
      <c r="D30" s="84" t="s">
        <v>40</v>
      </c>
      <c r="E30" s="84" t="s">
        <v>41</v>
      </c>
      <c r="F30" s="84"/>
      <c r="G30" s="41" t="s">
        <v>18</v>
      </c>
      <c r="H30" s="25">
        <f>SUM(H31:H34)</f>
        <v>0</v>
      </c>
      <c r="I30" s="43"/>
      <c r="J30" s="43"/>
      <c r="K30" s="43"/>
      <c r="L30" s="43"/>
      <c r="M30" s="43"/>
      <c r="N30" s="44"/>
      <c r="O30" s="23"/>
    </row>
    <row r="31" spans="1:15" s="7" customFormat="1" ht="18.75" hidden="1" customHeight="1">
      <c r="A31" s="86"/>
      <c r="B31" s="84"/>
      <c r="C31" s="84"/>
      <c r="D31" s="84"/>
      <c r="E31" s="84"/>
      <c r="F31" s="84"/>
      <c r="G31" s="41" t="s">
        <v>19</v>
      </c>
      <c r="H31" s="25">
        <v>0</v>
      </c>
      <c r="I31" s="43"/>
      <c r="J31" s="43"/>
      <c r="K31" s="43"/>
      <c r="L31" s="43"/>
      <c r="M31" s="43"/>
      <c r="N31" s="44"/>
      <c r="O31" s="23"/>
    </row>
    <row r="32" spans="1:15" s="7" customFormat="1" ht="19.5" hidden="1" customHeight="1">
      <c r="A32" s="86"/>
      <c r="B32" s="84"/>
      <c r="C32" s="84"/>
      <c r="D32" s="84"/>
      <c r="E32" s="84"/>
      <c r="F32" s="84"/>
      <c r="G32" s="41" t="s">
        <v>20</v>
      </c>
      <c r="H32" s="25">
        <v>0</v>
      </c>
      <c r="I32" s="43"/>
      <c r="J32" s="43"/>
      <c r="K32" s="43"/>
      <c r="L32" s="43"/>
      <c r="M32" s="43"/>
      <c r="N32" s="44"/>
      <c r="O32" s="23"/>
    </row>
    <row r="33" spans="1:15" s="7" customFormat="1" ht="21" hidden="1" customHeight="1">
      <c r="A33" s="86"/>
      <c r="B33" s="84"/>
      <c r="C33" s="84"/>
      <c r="D33" s="84"/>
      <c r="E33" s="84"/>
      <c r="F33" s="84"/>
      <c r="G33" s="41" t="s">
        <v>21</v>
      </c>
      <c r="H33" s="25">
        <v>0</v>
      </c>
      <c r="I33" s="43"/>
      <c r="J33" s="43"/>
      <c r="K33" s="43"/>
      <c r="L33" s="43"/>
      <c r="M33" s="43"/>
      <c r="N33" s="44"/>
      <c r="O33" s="23"/>
    </row>
    <row r="34" spans="1:15" s="7" customFormat="1" ht="21" hidden="1" customHeight="1">
      <c r="A34" s="86"/>
      <c r="B34" s="84"/>
      <c r="C34" s="84"/>
      <c r="D34" s="84"/>
      <c r="E34" s="84"/>
      <c r="F34" s="84"/>
      <c r="G34" s="24" t="s">
        <v>22</v>
      </c>
      <c r="H34" s="25">
        <v>0</v>
      </c>
      <c r="I34" s="43"/>
      <c r="J34" s="43"/>
      <c r="K34" s="43"/>
      <c r="L34" s="43"/>
      <c r="M34" s="43"/>
      <c r="N34" s="44"/>
      <c r="O34" s="23"/>
    </row>
    <row r="35" spans="1:15" s="7" customFormat="1" ht="90" hidden="1" customHeight="1">
      <c r="A35" s="42"/>
      <c r="B35" s="24" t="s">
        <v>42</v>
      </c>
      <c r="C35" s="24" t="s">
        <v>31</v>
      </c>
      <c r="D35" s="24" t="s">
        <v>31</v>
      </c>
      <c r="E35" s="24" t="s">
        <v>43</v>
      </c>
      <c r="F35" s="24"/>
      <c r="G35" s="24" t="s">
        <v>34</v>
      </c>
      <c r="H35" s="25" t="s">
        <v>34</v>
      </c>
      <c r="I35" s="43"/>
      <c r="J35" s="43"/>
      <c r="K35" s="43"/>
      <c r="L35" s="43"/>
      <c r="M35" s="43"/>
      <c r="N35" s="44"/>
      <c r="O35" s="23"/>
    </row>
    <row r="36" spans="1:15" s="7" customFormat="1" ht="63" hidden="1" customHeight="1">
      <c r="A36" s="42"/>
      <c r="B36" s="24" t="s">
        <v>44</v>
      </c>
      <c r="C36" s="24" t="s">
        <v>45</v>
      </c>
      <c r="D36" s="24" t="s">
        <v>45</v>
      </c>
      <c r="E36" s="24" t="s">
        <v>41</v>
      </c>
      <c r="F36" s="24"/>
      <c r="G36" s="24" t="s">
        <v>34</v>
      </c>
      <c r="H36" s="25" t="s">
        <v>34</v>
      </c>
      <c r="I36" s="43"/>
      <c r="J36" s="43"/>
      <c r="K36" s="43"/>
      <c r="L36" s="43"/>
      <c r="M36" s="43"/>
      <c r="N36" s="44"/>
      <c r="O36" s="23"/>
    </row>
    <row r="37" spans="1:15" s="7" customFormat="1" ht="18" hidden="1" customHeight="1">
      <c r="A37" s="86"/>
      <c r="B37" s="84" t="s">
        <v>46</v>
      </c>
      <c r="C37" s="84" t="s">
        <v>37</v>
      </c>
      <c r="D37" s="84" t="s">
        <v>37</v>
      </c>
      <c r="E37" s="84" t="s">
        <v>17</v>
      </c>
      <c r="F37" s="84"/>
      <c r="G37" s="41" t="s">
        <v>18</v>
      </c>
      <c r="H37" s="25">
        <f>SUM(H38:H41)</f>
        <v>0</v>
      </c>
      <c r="I37" s="43"/>
      <c r="J37" s="43"/>
      <c r="K37" s="43"/>
      <c r="L37" s="43"/>
      <c r="M37" s="43"/>
      <c r="N37" s="44"/>
      <c r="O37" s="23"/>
    </row>
    <row r="38" spans="1:15" s="7" customFormat="1" ht="19.5" hidden="1" customHeight="1">
      <c r="A38" s="86"/>
      <c r="B38" s="84"/>
      <c r="C38" s="84"/>
      <c r="D38" s="84"/>
      <c r="E38" s="84"/>
      <c r="F38" s="84"/>
      <c r="G38" s="41" t="s">
        <v>19</v>
      </c>
      <c r="H38" s="25">
        <v>0</v>
      </c>
      <c r="I38" s="43"/>
      <c r="J38" s="43"/>
      <c r="K38" s="43"/>
      <c r="L38" s="43"/>
      <c r="M38" s="43"/>
      <c r="N38" s="44"/>
      <c r="O38" s="23"/>
    </row>
    <row r="39" spans="1:15" s="7" customFormat="1" ht="21" hidden="1" customHeight="1">
      <c r="A39" s="86"/>
      <c r="B39" s="84"/>
      <c r="C39" s="84"/>
      <c r="D39" s="84"/>
      <c r="E39" s="84"/>
      <c r="F39" s="84"/>
      <c r="G39" s="41" t="s">
        <v>20</v>
      </c>
      <c r="H39" s="25">
        <v>0</v>
      </c>
      <c r="I39" s="43"/>
      <c r="J39" s="43"/>
      <c r="K39" s="43"/>
      <c r="L39" s="43"/>
      <c r="M39" s="43"/>
      <c r="N39" s="44"/>
      <c r="O39" s="23"/>
    </row>
    <row r="40" spans="1:15" s="7" customFormat="1" ht="21" hidden="1" customHeight="1">
      <c r="A40" s="86"/>
      <c r="B40" s="84"/>
      <c r="C40" s="84"/>
      <c r="D40" s="84"/>
      <c r="E40" s="84"/>
      <c r="F40" s="84"/>
      <c r="G40" s="41" t="s">
        <v>21</v>
      </c>
      <c r="H40" s="25">
        <v>0</v>
      </c>
      <c r="I40" s="43"/>
      <c r="J40" s="43"/>
      <c r="K40" s="43"/>
      <c r="L40" s="43"/>
      <c r="M40" s="43"/>
      <c r="N40" s="44"/>
      <c r="O40" s="23"/>
    </row>
    <row r="41" spans="1:15" s="7" customFormat="1" ht="19.5" hidden="1" customHeight="1">
      <c r="A41" s="86"/>
      <c r="B41" s="84"/>
      <c r="C41" s="84"/>
      <c r="D41" s="84"/>
      <c r="E41" s="84"/>
      <c r="F41" s="84"/>
      <c r="G41" s="24" t="s">
        <v>22</v>
      </c>
      <c r="H41" s="25">
        <v>0</v>
      </c>
      <c r="I41" s="43"/>
      <c r="J41" s="43"/>
      <c r="K41" s="43"/>
      <c r="L41" s="43"/>
      <c r="M41" s="43"/>
      <c r="N41" s="44"/>
      <c r="O41" s="23"/>
    </row>
    <row r="42" spans="1:15" s="7" customFormat="1" ht="7.5" hidden="1" customHeight="1">
      <c r="A42" s="42"/>
      <c r="B42" s="24" t="s">
        <v>36</v>
      </c>
      <c r="C42" s="24" t="s">
        <v>37</v>
      </c>
      <c r="D42" s="24" t="s">
        <v>37</v>
      </c>
      <c r="E42" s="24" t="s">
        <v>47</v>
      </c>
      <c r="F42" s="24"/>
      <c r="G42" s="24" t="s">
        <v>34</v>
      </c>
      <c r="H42" s="25" t="s">
        <v>34</v>
      </c>
      <c r="I42" s="43"/>
      <c r="J42" s="43"/>
      <c r="K42" s="43"/>
      <c r="L42" s="43"/>
      <c r="M42" s="43"/>
      <c r="N42" s="44"/>
      <c r="O42" s="23"/>
    </row>
    <row r="43" spans="1:15" s="7" customFormat="1" ht="22.5" customHeight="1">
      <c r="A43" s="86" t="s">
        <v>48</v>
      </c>
      <c r="B43" s="84" t="s">
        <v>49</v>
      </c>
      <c r="C43" s="84" t="s">
        <v>15</v>
      </c>
      <c r="D43" s="84" t="s">
        <v>24</v>
      </c>
      <c r="E43" s="84" t="s">
        <v>17</v>
      </c>
      <c r="F43" s="84" t="s">
        <v>15</v>
      </c>
      <c r="G43" s="41" t="s">
        <v>18</v>
      </c>
      <c r="H43" s="25">
        <f>SUM(H44:H47)</f>
        <v>2284.4</v>
      </c>
      <c r="I43" s="25">
        <f t="shared" ref="I43:N43" si="8">SUM(I44:I47)</f>
        <v>1</v>
      </c>
      <c r="J43" s="25">
        <f t="shared" si="8"/>
        <v>2</v>
      </c>
      <c r="K43" s="25">
        <f t="shared" si="8"/>
        <v>3</v>
      </c>
      <c r="L43" s="25">
        <f t="shared" si="8"/>
        <v>4</v>
      </c>
      <c r="M43" s="25">
        <f t="shared" si="8"/>
        <v>5</v>
      </c>
      <c r="N43" s="25">
        <f t="shared" si="8"/>
        <v>2284.4</v>
      </c>
      <c r="O43" s="23"/>
    </row>
    <row r="44" spans="1:15" s="7" customFormat="1" ht="21" customHeight="1">
      <c r="A44" s="86"/>
      <c r="B44" s="84"/>
      <c r="C44" s="84"/>
      <c r="D44" s="84"/>
      <c r="E44" s="84"/>
      <c r="F44" s="84"/>
      <c r="G44" s="41" t="s">
        <v>19</v>
      </c>
      <c r="H44" s="25">
        <f>H49</f>
        <v>633</v>
      </c>
      <c r="I44" s="25">
        <f t="shared" ref="I44:N46" si="9">I49</f>
        <v>0</v>
      </c>
      <c r="J44" s="25">
        <f t="shared" si="9"/>
        <v>0</v>
      </c>
      <c r="K44" s="25">
        <f t="shared" si="9"/>
        <v>0</v>
      </c>
      <c r="L44" s="25">
        <f t="shared" si="9"/>
        <v>0</v>
      </c>
      <c r="M44" s="25">
        <f t="shared" si="9"/>
        <v>0</v>
      </c>
      <c r="N44" s="25">
        <f t="shared" si="9"/>
        <v>633</v>
      </c>
      <c r="O44" s="23"/>
    </row>
    <row r="45" spans="1:15" s="7" customFormat="1" ht="22.5" customHeight="1">
      <c r="A45" s="86"/>
      <c r="B45" s="84"/>
      <c r="C45" s="84"/>
      <c r="D45" s="84"/>
      <c r="E45" s="84"/>
      <c r="F45" s="84"/>
      <c r="G45" s="41" t="s">
        <v>20</v>
      </c>
      <c r="H45" s="25">
        <f>H50</f>
        <v>825.7</v>
      </c>
      <c r="I45" s="25">
        <f t="shared" si="9"/>
        <v>0</v>
      </c>
      <c r="J45" s="25">
        <f t="shared" si="9"/>
        <v>0</v>
      </c>
      <c r="K45" s="25">
        <f t="shared" si="9"/>
        <v>0</v>
      </c>
      <c r="L45" s="25">
        <f t="shared" si="9"/>
        <v>0</v>
      </c>
      <c r="M45" s="25">
        <f t="shared" si="9"/>
        <v>0</v>
      </c>
      <c r="N45" s="25">
        <f t="shared" si="9"/>
        <v>825.7</v>
      </c>
      <c r="O45" s="23"/>
    </row>
    <row r="46" spans="1:15" s="7" customFormat="1" ht="21.75" customHeight="1">
      <c r="A46" s="86"/>
      <c r="B46" s="84"/>
      <c r="C46" s="84"/>
      <c r="D46" s="84"/>
      <c r="E46" s="84"/>
      <c r="F46" s="84"/>
      <c r="G46" s="41" t="s">
        <v>21</v>
      </c>
      <c r="H46" s="25">
        <f>H51</f>
        <v>825.7</v>
      </c>
      <c r="I46" s="25">
        <f t="shared" si="9"/>
        <v>0</v>
      </c>
      <c r="J46" s="25">
        <f t="shared" si="9"/>
        <v>0</v>
      </c>
      <c r="K46" s="25">
        <f t="shared" si="9"/>
        <v>0</v>
      </c>
      <c r="L46" s="25">
        <f t="shared" si="9"/>
        <v>0</v>
      </c>
      <c r="M46" s="25">
        <f t="shared" si="9"/>
        <v>0</v>
      </c>
      <c r="N46" s="25">
        <f t="shared" si="9"/>
        <v>825.7</v>
      </c>
      <c r="O46" s="23"/>
    </row>
    <row r="47" spans="1:15" s="7" customFormat="1" ht="22.5" customHeight="1">
      <c r="A47" s="86"/>
      <c r="B47" s="84"/>
      <c r="C47" s="84"/>
      <c r="D47" s="84"/>
      <c r="E47" s="84"/>
      <c r="F47" s="84"/>
      <c r="G47" s="24" t="s">
        <v>22</v>
      </c>
      <c r="H47" s="25">
        <v>0</v>
      </c>
      <c r="I47" s="25">
        <v>1</v>
      </c>
      <c r="J47" s="25">
        <v>2</v>
      </c>
      <c r="K47" s="25">
        <v>3</v>
      </c>
      <c r="L47" s="25">
        <v>4</v>
      </c>
      <c r="M47" s="25">
        <v>5</v>
      </c>
      <c r="N47" s="25">
        <v>0</v>
      </c>
      <c r="O47" s="23"/>
    </row>
    <row r="48" spans="1:15" s="7" customFormat="1" ht="19.5" customHeight="1">
      <c r="A48" s="86" t="s">
        <v>50</v>
      </c>
      <c r="B48" s="84" t="s">
        <v>51</v>
      </c>
      <c r="C48" s="84" t="s">
        <v>52</v>
      </c>
      <c r="D48" s="84" t="s">
        <v>45</v>
      </c>
      <c r="E48" s="84" t="s">
        <v>17</v>
      </c>
      <c r="F48" s="84" t="s">
        <v>53</v>
      </c>
      <c r="G48" s="41" t="s">
        <v>18</v>
      </c>
      <c r="H48" s="25">
        <f>SUM(H49:H52)</f>
        <v>2284.4</v>
      </c>
      <c r="I48" s="25">
        <f t="shared" ref="I48:N48" si="10">SUM(I49:I52)</f>
        <v>0</v>
      </c>
      <c r="J48" s="25">
        <f t="shared" si="10"/>
        <v>0</v>
      </c>
      <c r="K48" s="25">
        <f t="shared" si="10"/>
        <v>0</v>
      </c>
      <c r="L48" s="25">
        <f t="shared" si="10"/>
        <v>0</v>
      </c>
      <c r="M48" s="25">
        <f t="shared" si="10"/>
        <v>0</v>
      </c>
      <c r="N48" s="25">
        <f t="shared" si="10"/>
        <v>2284.4</v>
      </c>
      <c r="O48" s="23"/>
    </row>
    <row r="49" spans="1:15" s="7" customFormat="1" ht="19.5" customHeight="1">
      <c r="A49" s="86"/>
      <c r="B49" s="84"/>
      <c r="C49" s="84"/>
      <c r="D49" s="84"/>
      <c r="E49" s="84"/>
      <c r="F49" s="84"/>
      <c r="G49" s="41" t="s">
        <v>19</v>
      </c>
      <c r="H49" s="25">
        <v>633</v>
      </c>
      <c r="I49" s="25">
        <v>0</v>
      </c>
      <c r="J49" s="25">
        <v>0</v>
      </c>
      <c r="K49" s="25">
        <v>0</v>
      </c>
      <c r="L49" s="25">
        <v>0</v>
      </c>
      <c r="M49" s="25">
        <v>0</v>
      </c>
      <c r="N49" s="25">
        <v>633</v>
      </c>
      <c r="O49" s="23"/>
    </row>
    <row r="50" spans="1:15" s="7" customFormat="1" ht="19.5" customHeight="1">
      <c r="A50" s="86"/>
      <c r="B50" s="84"/>
      <c r="C50" s="84"/>
      <c r="D50" s="84"/>
      <c r="E50" s="84"/>
      <c r="F50" s="84"/>
      <c r="G50" s="41" t="s">
        <v>20</v>
      </c>
      <c r="H50" s="25">
        <v>825.7</v>
      </c>
      <c r="I50" s="25">
        <v>0</v>
      </c>
      <c r="J50" s="25">
        <v>0</v>
      </c>
      <c r="K50" s="25">
        <v>0</v>
      </c>
      <c r="L50" s="25">
        <v>0</v>
      </c>
      <c r="M50" s="25">
        <v>0</v>
      </c>
      <c r="N50" s="25">
        <v>825.7</v>
      </c>
      <c r="O50" s="23"/>
    </row>
    <row r="51" spans="1:15" s="7" customFormat="1" ht="20.25" customHeight="1">
      <c r="A51" s="86"/>
      <c r="B51" s="84"/>
      <c r="C51" s="84"/>
      <c r="D51" s="84"/>
      <c r="E51" s="84"/>
      <c r="F51" s="84"/>
      <c r="G51" s="41" t="s">
        <v>21</v>
      </c>
      <c r="H51" s="25">
        <v>825.7</v>
      </c>
      <c r="I51" s="25">
        <v>0</v>
      </c>
      <c r="J51" s="25">
        <v>0</v>
      </c>
      <c r="K51" s="25">
        <v>0</v>
      </c>
      <c r="L51" s="25">
        <v>0</v>
      </c>
      <c r="M51" s="25">
        <v>0</v>
      </c>
      <c r="N51" s="25">
        <v>825.7</v>
      </c>
      <c r="O51" s="23"/>
    </row>
    <row r="52" spans="1:15" s="7" customFormat="1" ht="20.25" customHeight="1">
      <c r="A52" s="86"/>
      <c r="B52" s="84"/>
      <c r="C52" s="84"/>
      <c r="D52" s="84"/>
      <c r="E52" s="84"/>
      <c r="F52" s="84"/>
      <c r="G52" s="24" t="s">
        <v>22</v>
      </c>
      <c r="H52" s="25">
        <v>0</v>
      </c>
      <c r="I52" s="25">
        <v>0</v>
      </c>
      <c r="J52" s="25">
        <v>0</v>
      </c>
      <c r="K52" s="25">
        <v>0</v>
      </c>
      <c r="L52" s="25">
        <v>0</v>
      </c>
      <c r="M52" s="25">
        <v>0</v>
      </c>
      <c r="N52" s="25">
        <v>0</v>
      </c>
      <c r="O52" s="23"/>
    </row>
    <row r="53" spans="1:15" s="7" customFormat="1" ht="129.75" customHeight="1">
      <c r="A53" s="42" t="s">
        <v>54</v>
      </c>
      <c r="B53" s="24" t="s">
        <v>55</v>
      </c>
      <c r="C53" s="24" t="s">
        <v>56</v>
      </c>
      <c r="D53" s="24" t="s">
        <v>31</v>
      </c>
      <c r="E53" s="24" t="s">
        <v>32</v>
      </c>
      <c r="F53" s="24" t="s">
        <v>57</v>
      </c>
      <c r="G53" s="24" t="s">
        <v>34</v>
      </c>
      <c r="H53" s="25" t="s">
        <v>34</v>
      </c>
      <c r="I53" s="25" t="s">
        <v>34</v>
      </c>
      <c r="J53" s="25" t="s">
        <v>34</v>
      </c>
      <c r="K53" s="25" t="s">
        <v>34</v>
      </c>
      <c r="L53" s="25" t="s">
        <v>34</v>
      </c>
      <c r="M53" s="25" t="s">
        <v>34</v>
      </c>
      <c r="N53" s="25" t="s">
        <v>34</v>
      </c>
      <c r="O53" s="23"/>
    </row>
    <row r="54" spans="1:15" s="7" customFormat="1" ht="68.25" customHeight="1">
      <c r="A54" s="42" t="s">
        <v>58</v>
      </c>
      <c r="B54" s="24" t="s">
        <v>59</v>
      </c>
      <c r="C54" s="24" t="s">
        <v>52</v>
      </c>
      <c r="D54" s="24" t="s">
        <v>45</v>
      </c>
      <c r="E54" s="24" t="s">
        <v>47</v>
      </c>
      <c r="F54" s="24" t="s">
        <v>60</v>
      </c>
      <c r="G54" s="24" t="s">
        <v>34</v>
      </c>
      <c r="H54" s="25" t="s">
        <v>34</v>
      </c>
      <c r="I54" s="25" t="s">
        <v>34</v>
      </c>
      <c r="J54" s="25" t="s">
        <v>34</v>
      </c>
      <c r="K54" s="25" t="s">
        <v>34</v>
      </c>
      <c r="L54" s="25" t="s">
        <v>34</v>
      </c>
      <c r="M54" s="25" t="s">
        <v>34</v>
      </c>
      <c r="N54" s="25" t="s">
        <v>34</v>
      </c>
      <c r="O54" s="23"/>
    </row>
    <row r="55" spans="1:15" s="7" customFormat="1" ht="18.75" customHeight="1">
      <c r="A55" s="86" t="s">
        <v>61</v>
      </c>
      <c r="B55" s="84" t="s">
        <v>62</v>
      </c>
      <c r="C55" s="84" t="s">
        <v>15</v>
      </c>
      <c r="D55" s="84" t="s">
        <v>24</v>
      </c>
      <c r="E55" s="84" t="s">
        <v>17</v>
      </c>
      <c r="F55" s="84" t="s">
        <v>15</v>
      </c>
      <c r="G55" s="24" t="s">
        <v>18</v>
      </c>
      <c r="H55" s="25">
        <f>SUM(H56:H59)</f>
        <v>4615.7</v>
      </c>
      <c r="I55" s="25">
        <f t="shared" ref="I55:N55" si="11">SUM(I56:I59)</f>
        <v>0</v>
      </c>
      <c r="J55" s="25">
        <f t="shared" si="11"/>
        <v>0</v>
      </c>
      <c r="K55" s="25">
        <f t="shared" si="11"/>
        <v>0</v>
      </c>
      <c r="L55" s="25">
        <f t="shared" si="11"/>
        <v>0</v>
      </c>
      <c r="M55" s="25">
        <f t="shared" si="11"/>
        <v>0</v>
      </c>
      <c r="N55" s="25">
        <f t="shared" si="11"/>
        <v>4121.3999999999996</v>
      </c>
      <c r="O55" s="23"/>
    </row>
    <row r="56" spans="1:15" s="7" customFormat="1" ht="18" customHeight="1">
      <c r="A56" s="86"/>
      <c r="B56" s="84"/>
      <c r="C56" s="84"/>
      <c r="D56" s="84"/>
      <c r="E56" s="84"/>
      <c r="F56" s="84"/>
      <c r="G56" s="24" t="s">
        <v>19</v>
      </c>
      <c r="H56" s="25">
        <f>H61+H75+H68</f>
        <v>0</v>
      </c>
      <c r="I56" s="25">
        <f t="shared" ref="I56:N56" si="12">I61+I75</f>
        <v>0</v>
      </c>
      <c r="J56" s="25">
        <f t="shared" si="12"/>
        <v>0</v>
      </c>
      <c r="K56" s="25">
        <f t="shared" si="12"/>
        <v>0</v>
      </c>
      <c r="L56" s="25">
        <f t="shared" si="12"/>
        <v>0</v>
      </c>
      <c r="M56" s="25">
        <f t="shared" si="12"/>
        <v>0</v>
      </c>
      <c r="N56" s="25">
        <f t="shared" si="12"/>
        <v>0</v>
      </c>
      <c r="O56" s="23"/>
    </row>
    <row r="57" spans="1:15" s="7" customFormat="1" ht="15.75" customHeight="1">
      <c r="A57" s="86"/>
      <c r="B57" s="84"/>
      <c r="C57" s="84"/>
      <c r="D57" s="84"/>
      <c r="E57" s="84"/>
      <c r="F57" s="84"/>
      <c r="G57" s="24" t="s">
        <v>20</v>
      </c>
      <c r="H57" s="25">
        <f>H62+H76+H69</f>
        <v>1750</v>
      </c>
      <c r="I57" s="25">
        <f t="shared" ref="I57:N59" si="13">I62+I76+I69</f>
        <v>0</v>
      </c>
      <c r="J57" s="25">
        <f t="shared" si="13"/>
        <v>0</v>
      </c>
      <c r="K57" s="25">
        <f t="shared" si="13"/>
        <v>0</v>
      </c>
      <c r="L57" s="25">
        <f t="shared" si="13"/>
        <v>0</v>
      </c>
      <c r="M57" s="25">
        <f t="shared" si="13"/>
        <v>0</v>
      </c>
      <c r="N57" s="25">
        <f t="shared" si="13"/>
        <v>1750</v>
      </c>
      <c r="O57" s="23"/>
    </row>
    <row r="58" spans="1:15" s="7" customFormat="1" ht="18.75" customHeight="1">
      <c r="A58" s="86"/>
      <c r="B58" s="84"/>
      <c r="C58" s="84"/>
      <c r="D58" s="84"/>
      <c r="E58" s="84"/>
      <c r="F58" s="84"/>
      <c r="G58" s="24" t="s">
        <v>21</v>
      </c>
      <c r="H58" s="25">
        <f>H63+H77+H70</f>
        <v>2865.7</v>
      </c>
      <c r="I58" s="25">
        <f t="shared" si="13"/>
        <v>0</v>
      </c>
      <c r="J58" s="25">
        <f t="shared" si="13"/>
        <v>0</v>
      </c>
      <c r="K58" s="25">
        <f t="shared" si="13"/>
        <v>0</v>
      </c>
      <c r="L58" s="25">
        <f t="shared" si="13"/>
        <v>0</v>
      </c>
      <c r="M58" s="25">
        <f t="shared" si="13"/>
        <v>0</v>
      </c>
      <c r="N58" s="25">
        <f t="shared" si="13"/>
        <v>2371.4</v>
      </c>
      <c r="O58" s="23"/>
    </row>
    <row r="59" spans="1:15" s="7" customFormat="1" ht="17.25" customHeight="1">
      <c r="A59" s="86"/>
      <c r="B59" s="84"/>
      <c r="C59" s="84"/>
      <c r="D59" s="84"/>
      <c r="E59" s="84"/>
      <c r="F59" s="84"/>
      <c r="G59" s="24" t="s">
        <v>22</v>
      </c>
      <c r="H59" s="25">
        <f>H64+H78+H71</f>
        <v>0</v>
      </c>
      <c r="I59" s="25">
        <f t="shared" si="13"/>
        <v>0</v>
      </c>
      <c r="J59" s="25">
        <f t="shared" si="13"/>
        <v>0</v>
      </c>
      <c r="K59" s="25">
        <f t="shared" si="13"/>
        <v>0</v>
      </c>
      <c r="L59" s="25">
        <f t="shared" si="13"/>
        <v>0</v>
      </c>
      <c r="M59" s="25">
        <f t="shared" si="13"/>
        <v>0</v>
      </c>
      <c r="N59" s="25">
        <f t="shared" si="13"/>
        <v>0</v>
      </c>
      <c r="O59" s="23"/>
    </row>
    <row r="60" spans="1:15" s="7" customFormat="1" ht="18.75" customHeight="1">
      <c r="A60" s="86" t="s">
        <v>63</v>
      </c>
      <c r="B60" s="84" t="s">
        <v>64</v>
      </c>
      <c r="C60" s="84" t="s">
        <v>30</v>
      </c>
      <c r="D60" s="84" t="s">
        <v>65</v>
      </c>
      <c r="E60" s="84" t="s">
        <v>17</v>
      </c>
      <c r="F60" s="84" t="s">
        <v>369</v>
      </c>
      <c r="G60" s="24" t="s">
        <v>18</v>
      </c>
      <c r="H60" s="25">
        <f>SUM(H61:H64)</f>
        <v>556</v>
      </c>
      <c r="I60" s="25">
        <f t="shared" ref="I60:N60" si="14">SUM(I61:I64)</f>
        <v>0</v>
      </c>
      <c r="J60" s="25">
        <f t="shared" si="14"/>
        <v>0</v>
      </c>
      <c r="K60" s="25">
        <f t="shared" si="14"/>
        <v>0</v>
      </c>
      <c r="L60" s="25">
        <f t="shared" si="14"/>
        <v>0</v>
      </c>
      <c r="M60" s="25">
        <f t="shared" si="14"/>
        <v>0</v>
      </c>
      <c r="N60" s="25">
        <f t="shared" si="14"/>
        <v>556</v>
      </c>
      <c r="O60" s="23"/>
    </row>
    <row r="61" spans="1:15" s="7" customFormat="1" ht="17.25" customHeight="1">
      <c r="A61" s="86"/>
      <c r="B61" s="84"/>
      <c r="C61" s="84"/>
      <c r="D61" s="84"/>
      <c r="E61" s="84"/>
      <c r="F61" s="84"/>
      <c r="G61" s="24" t="s">
        <v>19</v>
      </c>
      <c r="H61" s="25">
        <v>0</v>
      </c>
      <c r="I61" s="25">
        <v>0</v>
      </c>
      <c r="J61" s="25">
        <v>0</v>
      </c>
      <c r="K61" s="25">
        <v>0</v>
      </c>
      <c r="L61" s="25">
        <v>0</v>
      </c>
      <c r="M61" s="25">
        <v>0</v>
      </c>
      <c r="N61" s="25">
        <v>0</v>
      </c>
      <c r="O61" s="23"/>
    </row>
    <row r="62" spans="1:15" s="7" customFormat="1" ht="17.25" customHeight="1">
      <c r="A62" s="86"/>
      <c r="B62" s="84"/>
      <c r="C62" s="84"/>
      <c r="D62" s="84"/>
      <c r="E62" s="84"/>
      <c r="F62" s="84"/>
      <c r="G62" s="24" t="s">
        <v>20</v>
      </c>
      <c r="H62" s="25">
        <v>500</v>
      </c>
      <c r="I62" s="25">
        <v>0</v>
      </c>
      <c r="J62" s="25">
        <v>0</v>
      </c>
      <c r="K62" s="25">
        <v>0</v>
      </c>
      <c r="L62" s="25">
        <v>0</v>
      </c>
      <c r="M62" s="25">
        <v>0</v>
      </c>
      <c r="N62" s="25">
        <v>500</v>
      </c>
      <c r="O62" s="23"/>
    </row>
    <row r="63" spans="1:15" s="7" customFormat="1" ht="18" customHeight="1">
      <c r="A63" s="86"/>
      <c r="B63" s="84"/>
      <c r="C63" s="84"/>
      <c r="D63" s="84"/>
      <c r="E63" s="84"/>
      <c r="F63" s="84"/>
      <c r="G63" s="24" t="s">
        <v>21</v>
      </c>
      <c r="H63" s="25">
        <v>56</v>
      </c>
      <c r="I63" s="25">
        <v>0</v>
      </c>
      <c r="J63" s="25">
        <v>0</v>
      </c>
      <c r="K63" s="25">
        <v>0</v>
      </c>
      <c r="L63" s="25">
        <v>0</v>
      </c>
      <c r="M63" s="25">
        <v>0</v>
      </c>
      <c r="N63" s="25">
        <v>56</v>
      </c>
      <c r="O63" s="23"/>
    </row>
    <row r="64" spans="1:15" s="7" customFormat="1" ht="20.25" customHeight="1">
      <c r="A64" s="86"/>
      <c r="B64" s="84"/>
      <c r="C64" s="84"/>
      <c r="D64" s="84"/>
      <c r="E64" s="84"/>
      <c r="F64" s="84"/>
      <c r="G64" s="24" t="s">
        <v>22</v>
      </c>
      <c r="H64" s="25">
        <v>0</v>
      </c>
      <c r="I64" s="25">
        <v>0</v>
      </c>
      <c r="J64" s="25">
        <v>0</v>
      </c>
      <c r="K64" s="25">
        <v>0</v>
      </c>
      <c r="L64" s="25">
        <v>0</v>
      </c>
      <c r="M64" s="25">
        <v>0</v>
      </c>
      <c r="N64" s="25">
        <v>0</v>
      </c>
      <c r="O64" s="23"/>
    </row>
    <row r="65" spans="1:15" s="7" customFormat="1" ht="81" customHeight="1">
      <c r="A65" s="42" t="s">
        <v>66</v>
      </c>
      <c r="B65" s="24" t="s">
        <v>67</v>
      </c>
      <c r="C65" s="73" t="s">
        <v>30</v>
      </c>
      <c r="D65" s="24" t="s">
        <v>31</v>
      </c>
      <c r="E65" s="24" t="s">
        <v>32</v>
      </c>
      <c r="F65" s="24" t="s">
        <v>68</v>
      </c>
      <c r="G65" s="24" t="s">
        <v>34</v>
      </c>
      <c r="H65" s="25" t="s">
        <v>34</v>
      </c>
      <c r="I65" s="25" t="s">
        <v>34</v>
      </c>
      <c r="J65" s="25" t="s">
        <v>34</v>
      </c>
      <c r="K65" s="25" t="s">
        <v>34</v>
      </c>
      <c r="L65" s="25" t="s">
        <v>34</v>
      </c>
      <c r="M65" s="25" t="s">
        <v>34</v>
      </c>
      <c r="N65" s="25" t="s">
        <v>34</v>
      </c>
      <c r="O65" s="23"/>
    </row>
    <row r="66" spans="1:15" s="7" customFormat="1" ht="66.75" customHeight="1">
      <c r="A66" s="42" t="s">
        <v>69</v>
      </c>
      <c r="B66" s="24" t="s">
        <v>70</v>
      </c>
      <c r="C66" s="24" t="s">
        <v>30</v>
      </c>
      <c r="D66" s="24" t="s">
        <v>65</v>
      </c>
      <c r="E66" s="24" t="s">
        <v>47</v>
      </c>
      <c r="F66" s="24" t="s">
        <v>371</v>
      </c>
      <c r="G66" s="24" t="s">
        <v>34</v>
      </c>
      <c r="H66" s="25" t="s">
        <v>34</v>
      </c>
      <c r="I66" s="25" t="s">
        <v>34</v>
      </c>
      <c r="J66" s="25" t="s">
        <v>34</v>
      </c>
      <c r="K66" s="25" t="s">
        <v>34</v>
      </c>
      <c r="L66" s="25" t="s">
        <v>34</v>
      </c>
      <c r="M66" s="25" t="s">
        <v>34</v>
      </c>
      <c r="N66" s="25" t="s">
        <v>34</v>
      </c>
      <c r="O66" s="23"/>
    </row>
    <row r="67" spans="1:15" s="7" customFormat="1" ht="18.75" customHeight="1">
      <c r="A67" s="86" t="s">
        <v>71</v>
      </c>
      <c r="B67" s="84" t="s">
        <v>72</v>
      </c>
      <c r="C67" s="84" t="s">
        <v>52</v>
      </c>
      <c r="D67" s="84" t="s">
        <v>65</v>
      </c>
      <c r="E67" s="84" t="s">
        <v>17</v>
      </c>
      <c r="F67" s="84" t="s">
        <v>73</v>
      </c>
      <c r="G67" s="24" t="s">
        <v>18</v>
      </c>
      <c r="H67" s="25">
        <f>SUM(H68:H71)</f>
        <v>1183.5999999999999</v>
      </c>
      <c r="I67" s="25">
        <f t="shared" ref="I67:N67" si="15">SUM(I68:I71)</f>
        <v>0</v>
      </c>
      <c r="J67" s="25">
        <f t="shared" si="15"/>
        <v>0</v>
      </c>
      <c r="K67" s="25">
        <f t="shared" si="15"/>
        <v>0</v>
      </c>
      <c r="L67" s="25">
        <f t="shared" si="15"/>
        <v>0</v>
      </c>
      <c r="M67" s="25">
        <f t="shared" si="15"/>
        <v>0</v>
      </c>
      <c r="N67" s="25">
        <f t="shared" si="15"/>
        <v>1183.5999999999999</v>
      </c>
      <c r="O67" s="23"/>
    </row>
    <row r="68" spans="1:15" s="7" customFormat="1" ht="17.25" customHeight="1">
      <c r="A68" s="86"/>
      <c r="B68" s="84"/>
      <c r="C68" s="84"/>
      <c r="D68" s="84"/>
      <c r="E68" s="84"/>
      <c r="F68" s="84"/>
      <c r="G68" s="24" t="s">
        <v>19</v>
      </c>
      <c r="H68" s="25">
        <v>0</v>
      </c>
      <c r="I68" s="25">
        <v>0</v>
      </c>
      <c r="J68" s="25">
        <v>0</v>
      </c>
      <c r="K68" s="25">
        <v>0</v>
      </c>
      <c r="L68" s="25">
        <v>0</v>
      </c>
      <c r="M68" s="25">
        <v>0</v>
      </c>
      <c r="N68" s="25">
        <v>0</v>
      </c>
      <c r="O68" s="23"/>
    </row>
    <row r="69" spans="1:15" s="7" customFormat="1" ht="17.25" customHeight="1">
      <c r="A69" s="86"/>
      <c r="B69" s="84"/>
      <c r="C69" s="84"/>
      <c r="D69" s="84"/>
      <c r="E69" s="84"/>
      <c r="F69" s="84"/>
      <c r="G69" s="24" t="s">
        <v>20</v>
      </c>
      <c r="H69" s="25">
        <v>1000</v>
      </c>
      <c r="I69" s="25">
        <v>0</v>
      </c>
      <c r="J69" s="25">
        <v>0</v>
      </c>
      <c r="K69" s="25">
        <v>0</v>
      </c>
      <c r="L69" s="25">
        <v>0</v>
      </c>
      <c r="M69" s="25">
        <v>0</v>
      </c>
      <c r="N69" s="25">
        <v>1000</v>
      </c>
      <c r="O69" s="23"/>
    </row>
    <row r="70" spans="1:15" s="7" customFormat="1" ht="18" customHeight="1">
      <c r="A70" s="86"/>
      <c r="B70" s="84"/>
      <c r="C70" s="84"/>
      <c r="D70" s="84"/>
      <c r="E70" s="84"/>
      <c r="F70" s="84"/>
      <c r="G70" s="24" t="s">
        <v>21</v>
      </c>
      <c r="H70" s="25">
        <v>183.6</v>
      </c>
      <c r="I70" s="25">
        <v>0</v>
      </c>
      <c r="J70" s="25">
        <v>0</v>
      </c>
      <c r="K70" s="25">
        <v>0</v>
      </c>
      <c r="L70" s="25">
        <v>0</v>
      </c>
      <c r="M70" s="25">
        <v>0</v>
      </c>
      <c r="N70" s="25">
        <v>183.6</v>
      </c>
      <c r="O70" s="23"/>
    </row>
    <row r="71" spans="1:15" s="7" customFormat="1" ht="17.25" customHeight="1">
      <c r="A71" s="86"/>
      <c r="B71" s="84"/>
      <c r="C71" s="84"/>
      <c r="D71" s="84"/>
      <c r="E71" s="84"/>
      <c r="F71" s="84"/>
      <c r="G71" s="24" t="s">
        <v>22</v>
      </c>
      <c r="H71" s="25">
        <v>0</v>
      </c>
      <c r="I71" s="25">
        <v>0</v>
      </c>
      <c r="J71" s="25">
        <v>0</v>
      </c>
      <c r="K71" s="25">
        <v>0</v>
      </c>
      <c r="L71" s="25">
        <v>0</v>
      </c>
      <c r="M71" s="25">
        <v>0</v>
      </c>
      <c r="N71" s="25">
        <v>0</v>
      </c>
      <c r="O71" s="23"/>
    </row>
    <row r="72" spans="1:15" s="7" customFormat="1" ht="80.25" customHeight="1">
      <c r="A72" s="42" t="s">
        <v>74</v>
      </c>
      <c r="B72" s="24" t="s">
        <v>75</v>
      </c>
      <c r="C72" s="24" t="s">
        <v>56</v>
      </c>
      <c r="D72" s="24" t="s">
        <v>31</v>
      </c>
      <c r="E72" s="24" t="s">
        <v>32</v>
      </c>
      <c r="F72" s="24" t="s">
        <v>76</v>
      </c>
      <c r="G72" s="24" t="s">
        <v>34</v>
      </c>
      <c r="H72" s="25" t="s">
        <v>34</v>
      </c>
      <c r="I72" s="25" t="s">
        <v>34</v>
      </c>
      <c r="J72" s="25" t="s">
        <v>34</v>
      </c>
      <c r="K72" s="25" t="s">
        <v>34</v>
      </c>
      <c r="L72" s="25" t="s">
        <v>34</v>
      </c>
      <c r="M72" s="25" t="s">
        <v>34</v>
      </c>
      <c r="N72" s="25" t="s">
        <v>34</v>
      </c>
      <c r="O72" s="23"/>
    </row>
    <row r="73" spans="1:15" s="7" customFormat="1" ht="69" customHeight="1">
      <c r="A73" s="42" t="s">
        <v>77</v>
      </c>
      <c r="B73" s="24" t="s">
        <v>78</v>
      </c>
      <c r="C73" s="24" t="s">
        <v>52</v>
      </c>
      <c r="D73" s="24" t="s">
        <v>37</v>
      </c>
      <c r="E73" s="24" t="s">
        <v>47</v>
      </c>
      <c r="F73" s="24" t="s">
        <v>370</v>
      </c>
      <c r="G73" s="24" t="s">
        <v>34</v>
      </c>
      <c r="H73" s="25" t="s">
        <v>34</v>
      </c>
      <c r="I73" s="25" t="s">
        <v>34</v>
      </c>
      <c r="J73" s="25" t="s">
        <v>34</v>
      </c>
      <c r="K73" s="25" t="s">
        <v>34</v>
      </c>
      <c r="L73" s="25" t="s">
        <v>34</v>
      </c>
      <c r="M73" s="25" t="s">
        <v>34</v>
      </c>
      <c r="N73" s="25" t="s">
        <v>34</v>
      </c>
      <c r="O73" s="23"/>
    </row>
    <row r="74" spans="1:15" s="7" customFormat="1" ht="18.75" customHeight="1">
      <c r="A74" s="86" t="s">
        <v>79</v>
      </c>
      <c r="B74" s="84" t="s">
        <v>80</v>
      </c>
      <c r="C74" s="84" t="s">
        <v>27</v>
      </c>
      <c r="D74" s="84" t="s">
        <v>81</v>
      </c>
      <c r="E74" s="84" t="s">
        <v>17</v>
      </c>
      <c r="F74" s="84"/>
      <c r="G74" s="24" t="s">
        <v>18</v>
      </c>
      <c r="H74" s="25">
        <f>SUM(H75:H78)</f>
        <v>2876.1</v>
      </c>
      <c r="I74" s="25">
        <f t="shared" ref="I74:N74" si="16">SUM(I75:I78)</f>
        <v>0</v>
      </c>
      <c r="J74" s="25">
        <f t="shared" si="16"/>
        <v>0</v>
      </c>
      <c r="K74" s="25">
        <f t="shared" si="16"/>
        <v>0</v>
      </c>
      <c r="L74" s="25">
        <f t="shared" si="16"/>
        <v>0</v>
      </c>
      <c r="M74" s="25">
        <f t="shared" si="16"/>
        <v>0</v>
      </c>
      <c r="N74" s="25">
        <f t="shared" si="16"/>
        <v>2381.8000000000002</v>
      </c>
      <c r="O74" s="23"/>
    </row>
    <row r="75" spans="1:15" s="7" customFormat="1" ht="18" customHeight="1">
      <c r="A75" s="86"/>
      <c r="B75" s="84"/>
      <c r="C75" s="84"/>
      <c r="D75" s="84"/>
      <c r="E75" s="84"/>
      <c r="F75" s="84"/>
      <c r="G75" s="24" t="s">
        <v>19</v>
      </c>
      <c r="H75" s="25">
        <v>0</v>
      </c>
      <c r="I75" s="25">
        <v>0</v>
      </c>
      <c r="J75" s="25">
        <v>0</v>
      </c>
      <c r="K75" s="25">
        <v>0</v>
      </c>
      <c r="L75" s="25">
        <v>0</v>
      </c>
      <c r="M75" s="25">
        <v>0</v>
      </c>
      <c r="N75" s="25">
        <v>0</v>
      </c>
      <c r="O75" s="23"/>
    </row>
    <row r="76" spans="1:15" s="7" customFormat="1" ht="21" customHeight="1">
      <c r="A76" s="86"/>
      <c r="B76" s="84"/>
      <c r="C76" s="84"/>
      <c r="D76" s="84"/>
      <c r="E76" s="84"/>
      <c r="F76" s="84"/>
      <c r="G76" s="24" t="s">
        <v>20</v>
      </c>
      <c r="H76" s="25">
        <v>250</v>
      </c>
      <c r="I76" s="25">
        <v>0</v>
      </c>
      <c r="J76" s="25">
        <v>0</v>
      </c>
      <c r="K76" s="25">
        <v>0</v>
      </c>
      <c r="L76" s="25">
        <v>0</v>
      </c>
      <c r="M76" s="25">
        <v>0</v>
      </c>
      <c r="N76" s="25">
        <v>250</v>
      </c>
      <c r="O76" s="23"/>
    </row>
    <row r="77" spans="1:15" s="7" customFormat="1" ht="22.5" customHeight="1">
      <c r="A77" s="86"/>
      <c r="B77" s="84"/>
      <c r="C77" s="84"/>
      <c r="D77" s="84"/>
      <c r="E77" s="84"/>
      <c r="F77" s="84"/>
      <c r="G77" s="24" t="s">
        <v>21</v>
      </c>
      <c r="H77" s="25">
        <f>2583.6+42.5</f>
        <v>2626.1</v>
      </c>
      <c r="I77" s="25">
        <v>0</v>
      </c>
      <c r="J77" s="25">
        <v>0</v>
      </c>
      <c r="K77" s="25">
        <v>0</v>
      </c>
      <c r="L77" s="25">
        <v>0</v>
      </c>
      <c r="M77" s="25">
        <v>0</v>
      </c>
      <c r="N77" s="25">
        <f>1451.8+680</f>
        <v>2131.8000000000002</v>
      </c>
      <c r="O77" s="23"/>
    </row>
    <row r="78" spans="1:15" s="7" customFormat="1" ht="20.25" customHeight="1">
      <c r="A78" s="86"/>
      <c r="B78" s="84"/>
      <c r="C78" s="84"/>
      <c r="D78" s="84"/>
      <c r="E78" s="84"/>
      <c r="F78" s="84"/>
      <c r="G78" s="24" t="s">
        <v>22</v>
      </c>
      <c r="H78" s="25">
        <v>0</v>
      </c>
      <c r="I78" s="25">
        <v>0</v>
      </c>
      <c r="J78" s="25">
        <v>0</v>
      </c>
      <c r="K78" s="25">
        <v>0</v>
      </c>
      <c r="L78" s="25">
        <v>0</v>
      </c>
      <c r="M78" s="25">
        <v>0</v>
      </c>
      <c r="N78" s="25">
        <v>0</v>
      </c>
      <c r="O78" s="23"/>
    </row>
    <row r="79" spans="1:15" s="7" customFormat="1" ht="228.75" customHeight="1">
      <c r="A79" s="42" t="s">
        <v>82</v>
      </c>
      <c r="B79" s="24" t="s">
        <v>83</v>
      </c>
      <c r="C79" s="24" t="s">
        <v>27</v>
      </c>
      <c r="D79" s="24" t="s">
        <v>81</v>
      </c>
      <c r="E79" s="24" t="s">
        <v>47</v>
      </c>
      <c r="F79" s="40" t="s">
        <v>372</v>
      </c>
      <c r="G79" s="24" t="s">
        <v>34</v>
      </c>
      <c r="H79" s="25" t="s">
        <v>34</v>
      </c>
      <c r="I79" s="25" t="s">
        <v>34</v>
      </c>
      <c r="J79" s="25" t="s">
        <v>34</v>
      </c>
      <c r="K79" s="25" t="s">
        <v>34</v>
      </c>
      <c r="L79" s="25" t="s">
        <v>34</v>
      </c>
      <c r="M79" s="25" t="s">
        <v>34</v>
      </c>
      <c r="N79" s="25" t="s">
        <v>34</v>
      </c>
      <c r="O79" s="23"/>
    </row>
    <row r="80" spans="1:15" s="7" customFormat="1" ht="21" customHeight="1">
      <c r="A80" s="86" t="s">
        <v>84</v>
      </c>
      <c r="B80" s="84" t="s">
        <v>85</v>
      </c>
      <c r="C80" s="84" t="s">
        <v>15</v>
      </c>
      <c r="D80" s="84" t="s">
        <v>24</v>
      </c>
      <c r="E80" s="84" t="s">
        <v>17</v>
      </c>
      <c r="F80" s="84" t="s">
        <v>15</v>
      </c>
      <c r="G80" s="41" t="s">
        <v>18</v>
      </c>
      <c r="H80" s="25">
        <f>SUM(H81:H84)</f>
        <v>103.60000000000001</v>
      </c>
      <c r="I80" s="25">
        <f t="shared" ref="I80:N80" si="17">SUM(I81:I84)</f>
        <v>2</v>
      </c>
      <c r="J80" s="25">
        <f t="shared" si="17"/>
        <v>4</v>
      </c>
      <c r="K80" s="25">
        <f t="shared" si="17"/>
        <v>6</v>
      </c>
      <c r="L80" s="25">
        <f t="shared" si="17"/>
        <v>8</v>
      </c>
      <c r="M80" s="25">
        <f t="shared" si="17"/>
        <v>10</v>
      </c>
      <c r="N80" s="25">
        <f t="shared" si="17"/>
        <v>103.60000000000001</v>
      </c>
      <c r="O80" s="23"/>
    </row>
    <row r="81" spans="1:15" s="7" customFormat="1" ht="18" customHeight="1">
      <c r="A81" s="86"/>
      <c r="B81" s="84"/>
      <c r="C81" s="84"/>
      <c r="D81" s="84"/>
      <c r="E81" s="84"/>
      <c r="F81" s="84"/>
      <c r="G81" s="41" t="s">
        <v>19</v>
      </c>
      <c r="H81" s="25">
        <v>0</v>
      </c>
      <c r="I81" s="25">
        <v>1</v>
      </c>
      <c r="J81" s="25">
        <v>2</v>
      </c>
      <c r="K81" s="25">
        <v>3</v>
      </c>
      <c r="L81" s="25">
        <v>4</v>
      </c>
      <c r="M81" s="25">
        <v>5</v>
      </c>
      <c r="N81" s="25">
        <v>0</v>
      </c>
      <c r="O81" s="23"/>
    </row>
    <row r="82" spans="1:15" s="7" customFormat="1" ht="22.5" customHeight="1">
      <c r="A82" s="86"/>
      <c r="B82" s="84"/>
      <c r="C82" s="84"/>
      <c r="D82" s="84"/>
      <c r="E82" s="84"/>
      <c r="F82" s="84"/>
      <c r="G82" s="41" t="s">
        <v>20</v>
      </c>
      <c r="H82" s="25">
        <f>H87</f>
        <v>82.9</v>
      </c>
      <c r="I82" s="25">
        <f t="shared" ref="I82:N83" si="18">I87</f>
        <v>0</v>
      </c>
      <c r="J82" s="25">
        <f t="shared" si="18"/>
        <v>0</v>
      </c>
      <c r="K82" s="25">
        <f t="shared" si="18"/>
        <v>0</v>
      </c>
      <c r="L82" s="25">
        <f t="shared" si="18"/>
        <v>0</v>
      </c>
      <c r="M82" s="25">
        <f t="shared" si="18"/>
        <v>0</v>
      </c>
      <c r="N82" s="25">
        <f t="shared" si="18"/>
        <v>82.9</v>
      </c>
      <c r="O82" s="23"/>
    </row>
    <row r="83" spans="1:15" s="7" customFormat="1" ht="21" customHeight="1">
      <c r="A83" s="86"/>
      <c r="B83" s="84"/>
      <c r="C83" s="84"/>
      <c r="D83" s="84"/>
      <c r="E83" s="84"/>
      <c r="F83" s="84"/>
      <c r="G83" s="41" t="s">
        <v>21</v>
      </c>
      <c r="H83" s="25">
        <f>H88</f>
        <v>20.7</v>
      </c>
      <c r="I83" s="25">
        <f t="shared" si="18"/>
        <v>0</v>
      </c>
      <c r="J83" s="25">
        <f t="shared" si="18"/>
        <v>0</v>
      </c>
      <c r="K83" s="25">
        <f t="shared" si="18"/>
        <v>0</v>
      </c>
      <c r="L83" s="25">
        <f t="shared" si="18"/>
        <v>0</v>
      </c>
      <c r="M83" s="25">
        <f t="shared" si="18"/>
        <v>0</v>
      </c>
      <c r="N83" s="25">
        <f t="shared" si="18"/>
        <v>20.7</v>
      </c>
      <c r="O83" s="23"/>
    </row>
    <row r="84" spans="1:15" s="7" customFormat="1" ht="20.25" customHeight="1">
      <c r="A84" s="86"/>
      <c r="B84" s="84"/>
      <c r="C84" s="84"/>
      <c r="D84" s="84"/>
      <c r="E84" s="84"/>
      <c r="F84" s="84"/>
      <c r="G84" s="24" t="s">
        <v>22</v>
      </c>
      <c r="H84" s="25">
        <v>0</v>
      </c>
      <c r="I84" s="25">
        <v>1</v>
      </c>
      <c r="J84" s="25">
        <v>2</v>
      </c>
      <c r="K84" s="25">
        <v>3</v>
      </c>
      <c r="L84" s="25">
        <v>4</v>
      </c>
      <c r="M84" s="25">
        <v>5</v>
      </c>
      <c r="N84" s="25">
        <v>0</v>
      </c>
      <c r="O84" s="23"/>
    </row>
    <row r="85" spans="1:15" s="7" customFormat="1" ht="16.5" customHeight="1">
      <c r="A85" s="86" t="s">
        <v>86</v>
      </c>
      <c r="B85" s="84" t="s">
        <v>87</v>
      </c>
      <c r="C85" s="84" t="s">
        <v>52</v>
      </c>
      <c r="D85" s="84" t="s">
        <v>37</v>
      </c>
      <c r="E85" s="84" t="s">
        <v>17</v>
      </c>
      <c r="F85" s="84" t="s">
        <v>88</v>
      </c>
      <c r="G85" s="41" t="s">
        <v>18</v>
      </c>
      <c r="H85" s="25">
        <f>SUM(H86:H89)</f>
        <v>103.60000000000001</v>
      </c>
      <c r="I85" s="25">
        <f t="shared" ref="I85:N85" si="19">SUM(I86:I89)</f>
        <v>0</v>
      </c>
      <c r="J85" s="25">
        <f t="shared" si="19"/>
        <v>0</v>
      </c>
      <c r="K85" s="25">
        <f t="shared" si="19"/>
        <v>0</v>
      </c>
      <c r="L85" s="25">
        <f t="shared" si="19"/>
        <v>0</v>
      </c>
      <c r="M85" s="25">
        <f t="shared" si="19"/>
        <v>0</v>
      </c>
      <c r="N85" s="25">
        <f t="shared" si="19"/>
        <v>103.60000000000001</v>
      </c>
      <c r="O85" s="23"/>
    </row>
    <row r="86" spans="1:15" s="7" customFormat="1" ht="15" customHeight="1">
      <c r="A86" s="86"/>
      <c r="B86" s="84"/>
      <c r="C86" s="84"/>
      <c r="D86" s="84"/>
      <c r="E86" s="84"/>
      <c r="F86" s="84"/>
      <c r="G86" s="41" t="s">
        <v>19</v>
      </c>
      <c r="H86" s="25">
        <v>0</v>
      </c>
      <c r="I86" s="25">
        <v>0</v>
      </c>
      <c r="J86" s="25">
        <v>0</v>
      </c>
      <c r="K86" s="25">
        <v>0</v>
      </c>
      <c r="L86" s="25">
        <v>0</v>
      </c>
      <c r="M86" s="25">
        <v>0</v>
      </c>
      <c r="N86" s="25">
        <v>0</v>
      </c>
      <c r="O86" s="23"/>
    </row>
    <row r="87" spans="1:15" s="7" customFormat="1" ht="19.5" customHeight="1">
      <c r="A87" s="86"/>
      <c r="B87" s="84"/>
      <c r="C87" s="84"/>
      <c r="D87" s="84"/>
      <c r="E87" s="84"/>
      <c r="F87" s="84"/>
      <c r="G87" s="41" t="s">
        <v>20</v>
      </c>
      <c r="H87" s="25">
        <v>82.9</v>
      </c>
      <c r="I87" s="25">
        <v>0</v>
      </c>
      <c r="J87" s="25">
        <v>0</v>
      </c>
      <c r="K87" s="25">
        <v>0</v>
      </c>
      <c r="L87" s="25">
        <v>0</v>
      </c>
      <c r="M87" s="25">
        <v>0</v>
      </c>
      <c r="N87" s="25">
        <v>82.9</v>
      </c>
      <c r="O87" s="23"/>
    </row>
    <row r="88" spans="1:15" s="7" customFormat="1" ht="21" customHeight="1">
      <c r="A88" s="86"/>
      <c r="B88" s="84"/>
      <c r="C88" s="84"/>
      <c r="D88" s="84"/>
      <c r="E88" s="84"/>
      <c r="F88" s="84"/>
      <c r="G88" s="41" t="s">
        <v>21</v>
      </c>
      <c r="H88" s="25">
        <v>20.7</v>
      </c>
      <c r="I88" s="25">
        <v>0</v>
      </c>
      <c r="J88" s="25">
        <v>0</v>
      </c>
      <c r="K88" s="25">
        <v>0</v>
      </c>
      <c r="L88" s="25">
        <v>0</v>
      </c>
      <c r="M88" s="25">
        <v>0</v>
      </c>
      <c r="N88" s="25">
        <v>20.7</v>
      </c>
      <c r="O88" s="23"/>
    </row>
    <row r="89" spans="1:15" s="7" customFormat="1" ht="21" customHeight="1">
      <c r="A89" s="86"/>
      <c r="B89" s="84"/>
      <c r="C89" s="84"/>
      <c r="D89" s="84"/>
      <c r="E89" s="84"/>
      <c r="F89" s="84"/>
      <c r="G89" s="24" t="s">
        <v>22</v>
      </c>
      <c r="H89" s="25">
        <v>0</v>
      </c>
      <c r="I89" s="25">
        <v>0</v>
      </c>
      <c r="J89" s="25">
        <v>0</v>
      </c>
      <c r="K89" s="25">
        <v>0</v>
      </c>
      <c r="L89" s="25">
        <v>0</v>
      </c>
      <c r="M89" s="25">
        <v>0</v>
      </c>
      <c r="N89" s="25">
        <v>0</v>
      </c>
      <c r="O89" s="23"/>
    </row>
    <row r="90" spans="1:15" s="7" customFormat="1" ht="84.75" hidden="1" customHeight="1">
      <c r="A90" s="42"/>
      <c r="B90" s="24" t="s">
        <v>89</v>
      </c>
      <c r="C90" s="24"/>
      <c r="D90" s="24" t="s">
        <v>31</v>
      </c>
      <c r="E90" s="24" t="s">
        <v>43</v>
      </c>
      <c r="F90" s="24"/>
      <c r="G90" s="24" t="s">
        <v>34</v>
      </c>
      <c r="H90" s="25" t="s">
        <v>34</v>
      </c>
      <c r="I90" s="43"/>
      <c r="J90" s="43"/>
      <c r="K90" s="43"/>
      <c r="L90" s="43"/>
      <c r="M90" s="43"/>
      <c r="N90" s="44"/>
      <c r="O90" s="23"/>
    </row>
    <row r="91" spans="1:15" s="7" customFormat="1" ht="82.5" customHeight="1">
      <c r="A91" s="42" t="s">
        <v>90</v>
      </c>
      <c r="B91" s="24" t="s">
        <v>91</v>
      </c>
      <c r="C91" s="24" t="s">
        <v>56</v>
      </c>
      <c r="D91" s="24" t="s">
        <v>31</v>
      </c>
      <c r="E91" s="24" t="s">
        <v>32</v>
      </c>
      <c r="F91" s="24" t="s">
        <v>33</v>
      </c>
      <c r="G91" s="24" t="s">
        <v>34</v>
      </c>
      <c r="H91" s="25" t="s">
        <v>34</v>
      </c>
      <c r="I91" s="25" t="s">
        <v>34</v>
      </c>
      <c r="J91" s="25" t="s">
        <v>34</v>
      </c>
      <c r="K91" s="25" t="s">
        <v>34</v>
      </c>
      <c r="L91" s="25" t="s">
        <v>34</v>
      </c>
      <c r="M91" s="25" t="s">
        <v>34</v>
      </c>
      <c r="N91" s="25" t="s">
        <v>34</v>
      </c>
      <c r="O91" s="23"/>
    </row>
    <row r="92" spans="1:15" s="7" customFormat="1" ht="65.25" customHeight="1">
      <c r="A92" s="42" t="s">
        <v>92</v>
      </c>
      <c r="B92" s="24" t="s">
        <v>93</v>
      </c>
      <c r="C92" s="24" t="s">
        <v>52</v>
      </c>
      <c r="D92" s="24" t="s">
        <v>37</v>
      </c>
      <c r="E92" s="24" t="s">
        <v>47</v>
      </c>
      <c r="F92" s="24" t="s">
        <v>94</v>
      </c>
      <c r="G92" s="24" t="s">
        <v>34</v>
      </c>
      <c r="H92" s="25" t="s">
        <v>34</v>
      </c>
      <c r="I92" s="25" t="s">
        <v>34</v>
      </c>
      <c r="J92" s="25" t="s">
        <v>34</v>
      </c>
      <c r="K92" s="25" t="s">
        <v>34</v>
      </c>
      <c r="L92" s="25" t="s">
        <v>34</v>
      </c>
      <c r="M92" s="25" t="s">
        <v>34</v>
      </c>
      <c r="N92" s="25" t="s">
        <v>34</v>
      </c>
      <c r="O92" s="23"/>
    </row>
    <row r="93" spans="1:15" s="7" customFormat="1" ht="27.75" customHeight="1">
      <c r="A93" s="86" t="s">
        <v>95</v>
      </c>
      <c r="B93" s="84" t="s">
        <v>96</v>
      </c>
      <c r="C93" s="84" t="s">
        <v>15</v>
      </c>
      <c r="D93" s="84" t="s">
        <v>24</v>
      </c>
      <c r="E93" s="84" t="s">
        <v>17</v>
      </c>
      <c r="F93" s="84" t="s">
        <v>15</v>
      </c>
      <c r="G93" s="41" t="s">
        <v>18</v>
      </c>
      <c r="H93" s="25">
        <f>SUM(H94:H97)</f>
        <v>0</v>
      </c>
      <c r="I93" s="25">
        <f t="shared" ref="I93:N93" si="20">SUM(I94:I97)</f>
        <v>1</v>
      </c>
      <c r="J93" s="25">
        <f t="shared" si="20"/>
        <v>2</v>
      </c>
      <c r="K93" s="25">
        <f t="shared" si="20"/>
        <v>3</v>
      </c>
      <c r="L93" s="25">
        <f t="shared" si="20"/>
        <v>4</v>
      </c>
      <c r="M93" s="25">
        <f t="shared" si="20"/>
        <v>5</v>
      </c>
      <c r="N93" s="25">
        <f t="shared" si="20"/>
        <v>0</v>
      </c>
      <c r="O93" s="23"/>
    </row>
    <row r="94" spans="1:15" s="7" customFormat="1" ht="24" customHeight="1">
      <c r="A94" s="86"/>
      <c r="B94" s="84"/>
      <c r="C94" s="84"/>
      <c r="D94" s="84"/>
      <c r="E94" s="84"/>
      <c r="F94" s="84"/>
      <c r="G94" s="41" t="s">
        <v>19</v>
      </c>
      <c r="H94" s="25">
        <f t="shared" ref="H94:N96" si="21">H99</f>
        <v>0</v>
      </c>
      <c r="I94" s="25">
        <f t="shared" si="21"/>
        <v>0</v>
      </c>
      <c r="J94" s="25">
        <f t="shared" si="21"/>
        <v>0</v>
      </c>
      <c r="K94" s="25">
        <f t="shared" si="21"/>
        <v>0</v>
      </c>
      <c r="L94" s="25">
        <f t="shared" si="21"/>
        <v>0</v>
      </c>
      <c r="M94" s="25">
        <f t="shared" si="21"/>
        <v>0</v>
      </c>
      <c r="N94" s="25">
        <f t="shared" si="21"/>
        <v>0</v>
      </c>
      <c r="O94" s="23"/>
    </row>
    <row r="95" spans="1:15" s="7" customFormat="1" ht="25.5" customHeight="1">
      <c r="A95" s="86"/>
      <c r="B95" s="84"/>
      <c r="C95" s="84"/>
      <c r="D95" s="84"/>
      <c r="E95" s="84"/>
      <c r="F95" s="84"/>
      <c r="G95" s="41" t="s">
        <v>20</v>
      </c>
      <c r="H95" s="25">
        <f t="shared" si="21"/>
        <v>0</v>
      </c>
      <c r="I95" s="25">
        <f t="shared" si="21"/>
        <v>0</v>
      </c>
      <c r="J95" s="25">
        <f t="shared" si="21"/>
        <v>0</v>
      </c>
      <c r="K95" s="25">
        <f t="shared" si="21"/>
        <v>0</v>
      </c>
      <c r="L95" s="25">
        <f t="shared" si="21"/>
        <v>0</v>
      </c>
      <c r="M95" s="25">
        <f t="shared" si="21"/>
        <v>0</v>
      </c>
      <c r="N95" s="25">
        <f t="shared" si="21"/>
        <v>0</v>
      </c>
      <c r="O95" s="23"/>
    </row>
    <row r="96" spans="1:15" s="7" customFormat="1" ht="25.5" customHeight="1">
      <c r="A96" s="86"/>
      <c r="B96" s="84"/>
      <c r="C96" s="84"/>
      <c r="D96" s="84"/>
      <c r="E96" s="84"/>
      <c r="F96" s="84"/>
      <c r="G96" s="41" t="s">
        <v>21</v>
      </c>
      <c r="H96" s="25">
        <f>H101</f>
        <v>0</v>
      </c>
      <c r="I96" s="25">
        <f t="shared" si="21"/>
        <v>0</v>
      </c>
      <c r="J96" s="25">
        <f t="shared" si="21"/>
        <v>0</v>
      </c>
      <c r="K96" s="25">
        <f t="shared" si="21"/>
        <v>0</v>
      </c>
      <c r="L96" s="25">
        <f t="shared" si="21"/>
        <v>0</v>
      </c>
      <c r="M96" s="25">
        <f t="shared" si="21"/>
        <v>0</v>
      </c>
      <c r="N96" s="25">
        <f t="shared" si="21"/>
        <v>0</v>
      </c>
      <c r="O96" s="23"/>
    </row>
    <row r="97" spans="1:15" s="7" customFormat="1" ht="42.75" customHeight="1">
      <c r="A97" s="86"/>
      <c r="B97" s="84"/>
      <c r="C97" s="84"/>
      <c r="D97" s="84"/>
      <c r="E97" s="84"/>
      <c r="F97" s="84"/>
      <c r="G97" s="24" t="s">
        <v>22</v>
      </c>
      <c r="H97" s="25">
        <v>0</v>
      </c>
      <c r="I97" s="25">
        <v>1</v>
      </c>
      <c r="J97" s="25">
        <v>2</v>
      </c>
      <c r="K97" s="25">
        <v>3</v>
      </c>
      <c r="L97" s="25">
        <v>4</v>
      </c>
      <c r="M97" s="25">
        <v>5</v>
      </c>
      <c r="N97" s="25">
        <v>0</v>
      </c>
      <c r="O97" s="23"/>
    </row>
    <row r="98" spans="1:15" s="7" customFormat="1" ht="17.25" customHeight="1">
      <c r="A98" s="86" t="s">
        <v>97</v>
      </c>
      <c r="B98" s="84" t="s">
        <v>98</v>
      </c>
      <c r="C98" s="84" t="s">
        <v>27</v>
      </c>
      <c r="D98" s="84" t="s">
        <v>37</v>
      </c>
      <c r="E98" s="84" t="s">
        <v>17</v>
      </c>
      <c r="F98" s="84"/>
      <c r="G98" s="41" t="s">
        <v>18</v>
      </c>
      <c r="H98" s="25">
        <f>SUM(H99:H102)</f>
        <v>0</v>
      </c>
      <c r="I98" s="25">
        <f t="shared" ref="I98:N98" si="22">SUM(I99:I102)</f>
        <v>0</v>
      </c>
      <c r="J98" s="25">
        <f t="shared" si="22"/>
        <v>0</v>
      </c>
      <c r="K98" s="25">
        <f t="shared" si="22"/>
        <v>0</v>
      </c>
      <c r="L98" s="25">
        <f t="shared" si="22"/>
        <v>0</v>
      </c>
      <c r="M98" s="25">
        <f t="shared" si="22"/>
        <v>0</v>
      </c>
      <c r="N98" s="25">
        <f t="shared" si="22"/>
        <v>0</v>
      </c>
      <c r="O98" s="23"/>
    </row>
    <row r="99" spans="1:15" s="7" customFormat="1" ht="15.75" customHeight="1">
      <c r="A99" s="86"/>
      <c r="B99" s="84"/>
      <c r="C99" s="84"/>
      <c r="D99" s="84"/>
      <c r="E99" s="84"/>
      <c r="F99" s="84"/>
      <c r="G99" s="41" t="s">
        <v>19</v>
      </c>
      <c r="H99" s="25">
        <v>0</v>
      </c>
      <c r="I99" s="25">
        <v>0</v>
      </c>
      <c r="J99" s="25">
        <v>0</v>
      </c>
      <c r="K99" s="25">
        <v>0</v>
      </c>
      <c r="L99" s="25">
        <v>0</v>
      </c>
      <c r="M99" s="25">
        <v>0</v>
      </c>
      <c r="N99" s="25">
        <v>0</v>
      </c>
      <c r="O99" s="23"/>
    </row>
    <row r="100" spans="1:15" s="7" customFormat="1" ht="17.25" customHeight="1">
      <c r="A100" s="86"/>
      <c r="B100" s="84"/>
      <c r="C100" s="84"/>
      <c r="D100" s="84"/>
      <c r="E100" s="84"/>
      <c r="F100" s="84"/>
      <c r="G100" s="41" t="s">
        <v>20</v>
      </c>
      <c r="H100" s="25">
        <v>0</v>
      </c>
      <c r="I100" s="25">
        <v>0</v>
      </c>
      <c r="J100" s="25">
        <v>0</v>
      </c>
      <c r="K100" s="25">
        <v>0</v>
      </c>
      <c r="L100" s="25">
        <v>0</v>
      </c>
      <c r="M100" s="25">
        <v>0</v>
      </c>
      <c r="N100" s="25">
        <v>0</v>
      </c>
      <c r="O100" s="23"/>
    </row>
    <row r="101" spans="1:15" s="7" customFormat="1" ht="17.25" customHeight="1">
      <c r="A101" s="86"/>
      <c r="B101" s="84"/>
      <c r="C101" s="84"/>
      <c r="D101" s="84"/>
      <c r="E101" s="84"/>
      <c r="F101" s="84"/>
      <c r="G101" s="41" t="s">
        <v>21</v>
      </c>
      <c r="H101" s="25">
        <v>0</v>
      </c>
      <c r="I101" s="25">
        <v>0</v>
      </c>
      <c r="J101" s="25">
        <v>0</v>
      </c>
      <c r="K101" s="25">
        <v>0</v>
      </c>
      <c r="L101" s="25">
        <v>0</v>
      </c>
      <c r="M101" s="25">
        <v>0</v>
      </c>
      <c r="N101" s="25">
        <v>0</v>
      </c>
      <c r="O101" s="23"/>
    </row>
    <row r="102" spans="1:15" s="7" customFormat="1" ht="16.5" customHeight="1">
      <c r="A102" s="86"/>
      <c r="B102" s="84"/>
      <c r="C102" s="84"/>
      <c r="D102" s="84"/>
      <c r="E102" s="84"/>
      <c r="F102" s="84"/>
      <c r="G102" s="24" t="s">
        <v>22</v>
      </c>
      <c r="H102" s="25">
        <v>0</v>
      </c>
      <c r="I102" s="25">
        <v>0</v>
      </c>
      <c r="J102" s="25">
        <v>0</v>
      </c>
      <c r="K102" s="25">
        <v>0</v>
      </c>
      <c r="L102" s="25">
        <v>0</v>
      </c>
      <c r="M102" s="25">
        <v>0</v>
      </c>
      <c r="N102" s="25">
        <v>0</v>
      </c>
      <c r="O102" s="23"/>
    </row>
    <row r="103" spans="1:15" s="7" customFormat="1" ht="66.75" customHeight="1">
      <c r="A103" s="42" t="s">
        <v>99</v>
      </c>
      <c r="B103" s="24" t="s">
        <v>100</v>
      </c>
      <c r="C103" s="24" t="s">
        <v>27</v>
      </c>
      <c r="D103" s="24" t="s">
        <v>101</v>
      </c>
      <c r="E103" s="24" t="s">
        <v>47</v>
      </c>
      <c r="F103" s="24"/>
      <c r="G103" s="24" t="s">
        <v>34</v>
      </c>
      <c r="H103" s="25" t="s">
        <v>34</v>
      </c>
      <c r="I103" s="25" t="s">
        <v>34</v>
      </c>
      <c r="J103" s="25" t="s">
        <v>34</v>
      </c>
      <c r="K103" s="25" t="s">
        <v>34</v>
      </c>
      <c r="L103" s="25" t="s">
        <v>34</v>
      </c>
      <c r="M103" s="25" t="s">
        <v>34</v>
      </c>
      <c r="N103" s="25" t="s">
        <v>34</v>
      </c>
      <c r="O103" s="23"/>
    </row>
    <row r="104" spans="1:15" s="7" customFormat="1" ht="19.5" customHeight="1">
      <c r="A104" s="86" t="s">
        <v>102</v>
      </c>
      <c r="B104" s="84" t="s">
        <v>103</v>
      </c>
      <c r="C104" s="84" t="s">
        <v>15</v>
      </c>
      <c r="D104" s="84" t="s">
        <v>24</v>
      </c>
      <c r="E104" s="84" t="s">
        <v>17</v>
      </c>
      <c r="F104" s="84" t="s">
        <v>15</v>
      </c>
      <c r="G104" s="41" t="s">
        <v>18</v>
      </c>
      <c r="H104" s="25">
        <f>SUM(H105:H108)</f>
        <v>0</v>
      </c>
      <c r="I104" s="25">
        <f t="shared" ref="I104:N104" si="23">SUM(I105:I108)</f>
        <v>0</v>
      </c>
      <c r="J104" s="25">
        <f t="shared" si="23"/>
        <v>0</v>
      </c>
      <c r="K104" s="25">
        <f t="shared" si="23"/>
        <v>0</v>
      </c>
      <c r="L104" s="25">
        <f t="shared" si="23"/>
        <v>0</v>
      </c>
      <c r="M104" s="25">
        <f t="shared" si="23"/>
        <v>0</v>
      </c>
      <c r="N104" s="25">
        <f t="shared" si="23"/>
        <v>0</v>
      </c>
      <c r="O104" s="23"/>
    </row>
    <row r="105" spans="1:15" s="7" customFormat="1" ht="18.75" customHeight="1">
      <c r="A105" s="86"/>
      <c r="B105" s="84"/>
      <c r="C105" s="84"/>
      <c r="D105" s="84"/>
      <c r="E105" s="84"/>
      <c r="F105" s="84"/>
      <c r="G105" s="41" t="s">
        <v>19</v>
      </c>
      <c r="H105" s="25">
        <f>H110</f>
        <v>0</v>
      </c>
      <c r="I105" s="25">
        <f t="shared" ref="I105:N108" si="24">I110</f>
        <v>0</v>
      </c>
      <c r="J105" s="25">
        <f t="shared" si="24"/>
        <v>0</v>
      </c>
      <c r="K105" s="25">
        <f t="shared" si="24"/>
        <v>0</v>
      </c>
      <c r="L105" s="25">
        <f t="shared" si="24"/>
        <v>0</v>
      </c>
      <c r="M105" s="25">
        <f t="shared" si="24"/>
        <v>0</v>
      </c>
      <c r="N105" s="25">
        <f t="shared" si="24"/>
        <v>0</v>
      </c>
      <c r="O105" s="23"/>
    </row>
    <row r="106" spans="1:15" s="7" customFormat="1" ht="21" customHeight="1">
      <c r="A106" s="86"/>
      <c r="B106" s="84"/>
      <c r="C106" s="84"/>
      <c r="D106" s="84"/>
      <c r="E106" s="84"/>
      <c r="F106" s="84"/>
      <c r="G106" s="41" t="s">
        <v>20</v>
      </c>
      <c r="H106" s="25">
        <f>H111</f>
        <v>0</v>
      </c>
      <c r="I106" s="25">
        <f t="shared" si="24"/>
        <v>0</v>
      </c>
      <c r="J106" s="25">
        <f t="shared" si="24"/>
        <v>0</v>
      </c>
      <c r="K106" s="25">
        <f t="shared" si="24"/>
        <v>0</v>
      </c>
      <c r="L106" s="25">
        <f t="shared" si="24"/>
        <v>0</v>
      </c>
      <c r="M106" s="25">
        <f t="shared" si="24"/>
        <v>0</v>
      </c>
      <c r="N106" s="25">
        <f t="shared" si="24"/>
        <v>0</v>
      </c>
      <c r="O106" s="23"/>
    </row>
    <row r="107" spans="1:15" s="7" customFormat="1" ht="20.25" customHeight="1">
      <c r="A107" s="86"/>
      <c r="B107" s="84"/>
      <c r="C107" s="84"/>
      <c r="D107" s="84"/>
      <c r="E107" s="84"/>
      <c r="F107" s="84"/>
      <c r="G107" s="41" t="s">
        <v>21</v>
      </c>
      <c r="H107" s="25">
        <f>H112</f>
        <v>0</v>
      </c>
      <c r="I107" s="25">
        <f t="shared" si="24"/>
        <v>0</v>
      </c>
      <c r="J107" s="25">
        <f t="shared" si="24"/>
        <v>0</v>
      </c>
      <c r="K107" s="25">
        <f t="shared" si="24"/>
        <v>0</v>
      </c>
      <c r="L107" s="25">
        <f t="shared" si="24"/>
        <v>0</v>
      </c>
      <c r="M107" s="25">
        <f t="shared" si="24"/>
        <v>0</v>
      </c>
      <c r="N107" s="25">
        <f t="shared" si="24"/>
        <v>0</v>
      </c>
      <c r="O107" s="23"/>
    </row>
    <row r="108" spans="1:15" s="7" customFormat="1" ht="18.75" customHeight="1">
      <c r="A108" s="86"/>
      <c r="B108" s="84"/>
      <c r="C108" s="84"/>
      <c r="D108" s="84"/>
      <c r="E108" s="84"/>
      <c r="F108" s="84"/>
      <c r="G108" s="24" t="s">
        <v>22</v>
      </c>
      <c r="H108" s="25">
        <f>H113</f>
        <v>0</v>
      </c>
      <c r="I108" s="25">
        <f t="shared" si="24"/>
        <v>0</v>
      </c>
      <c r="J108" s="25">
        <f t="shared" si="24"/>
        <v>0</v>
      </c>
      <c r="K108" s="25">
        <f t="shared" si="24"/>
        <v>0</v>
      </c>
      <c r="L108" s="25">
        <f t="shared" si="24"/>
        <v>0</v>
      </c>
      <c r="M108" s="25">
        <f t="shared" si="24"/>
        <v>0</v>
      </c>
      <c r="N108" s="25">
        <f t="shared" si="24"/>
        <v>0</v>
      </c>
      <c r="O108" s="23"/>
    </row>
    <row r="109" spans="1:15" s="7" customFormat="1" ht="18" customHeight="1">
      <c r="A109" s="86" t="s">
        <v>104</v>
      </c>
      <c r="B109" s="84" t="s">
        <v>105</v>
      </c>
      <c r="C109" s="84" t="s">
        <v>27</v>
      </c>
      <c r="D109" s="84" t="s">
        <v>106</v>
      </c>
      <c r="E109" s="84" t="s">
        <v>17</v>
      </c>
      <c r="F109" s="84"/>
      <c r="G109" s="41" t="s">
        <v>18</v>
      </c>
      <c r="H109" s="25">
        <f>SUM(H110:H113)</f>
        <v>0</v>
      </c>
      <c r="I109" s="25">
        <f t="shared" ref="I109:N109" si="25">SUM(I110:I113)</f>
        <v>0</v>
      </c>
      <c r="J109" s="25">
        <f t="shared" si="25"/>
        <v>0</v>
      </c>
      <c r="K109" s="25">
        <f t="shared" si="25"/>
        <v>0</v>
      </c>
      <c r="L109" s="25">
        <f t="shared" si="25"/>
        <v>0</v>
      </c>
      <c r="M109" s="25">
        <f t="shared" si="25"/>
        <v>0</v>
      </c>
      <c r="N109" s="25">
        <f t="shared" si="25"/>
        <v>0</v>
      </c>
      <c r="O109" s="23"/>
    </row>
    <row r="110" spans="1:15" s="7" customFormat="1" ht="19.5" customHeight="1">
      <c r="A110" s="86"/>
      <c r="B110" s="84"/>
      <c r="C110" s="84"/>
      <c r="D110" s="84"/>
      <c r="E110" s="84"/>
      <c r="F110" s="84"/>
      <c r="G110" s="41" t="s">
        <v>19</v>
      </c>
      <c r="H110" s="25">
        <v>0</v>
      </c>
      <c r="I110" s="25">
        <v>0</v>
      </c>
      <c r="J110" s="25">
        <v>0</v>
      </c>
      <c r="K110" s="25">
        <v>0</v>
      </c>
      <c r="L110" s="25">
        <v>0</v>
      </c>
      <c r="M110" s="25">
        <v>0</v>
      </c>
      <c r="N110" s="25">
        <v>0</v>
      </c>
      <c r="O110" s="23"/>
    </row>
    <row r="111" spans="1:15" s="7" customFormat="1" ht="19.5" customHeight="1">
      <c r="A111" s="86"/>
      <c r="B111" s="84"/>
      <c r="C111" s="84"/>
      <c r="D111" s="84"/>
      <c r="E111" s="84"/>
      <c r="F111" s="84"/>
      <c r="G111" s="41" t="s">
        <v>20</v>
      </c>
      <c r="H111" s="25">
        <v>0</v>
      </c>
      <c r="I111" s="25">
        <v>0</v>
      </c>
      <c r="J111" s="25">
        <v>0</v>
      </c>
      <c r="K111" s="25">
        <v>0</v>
      </c>
      <c r="L111" s="25">
        <v>0</v>
      </c>
      <c r="M111" s="25">
        <v>0</v>
      </c>
      <c r="N111" s="25">
        <v>0</v>
      </c>
      <c r="O111" s="23"/>
    </row>
    <row r="112" spans="1:15" s="7" customFormat="1" ht="21.75" customHeight="1">
      <c r="A112" s="86"/>
      <c r="B112" s="84"/>
      <c r="C112" s="84"/>
      <c r="D112" s="84"/>
      <c r="E112" s="84"/>
      <c r="F112" s="84"/>
      <c r="G112" s="41" t="s">
        <v>21</v>
      </c>
      <c r="H112" s="25">
        <v>0</v>
      </c>
      <c r="I112" s="25">
        <v>0</v>
      </c>
      <c r="J112" s="25">
        <v>0</v>
      </c>
      <c r="K112" s="25">
        <v>0</v>
      </c>
      <c r="L112" s="25">
        <v>0</v>
      </c>
      <c r="M112" s="25">
        <v>0</v>
      </c>
      <c r="N112" s="25">
        <v>0</v>
      </c>
      <c r="O112" s="23"/>
    </row>
    <row r="113" spans="1:15" s="7" customFormat="1" ht="20.25" customHeight="1">
      <c r="A113" s="86"/>
      <c r="B113" s="84"/>
      <c r="C113" s="84"/>
      <c r="D113" s="84"/>
      <c r="E113" s="84"/>
      <c r="F113" s="84"/>
      <c r="G113" s="24" t="s">
        <v>22</v>
      </c>
      <c r="H113" s="25">
        <v>0</v>
      </c>
      <c r="I113" s="25">
        <v>0</v>
      </c>
      <c r="J113" s="25">
        <v>0</v>
      </c>
      <c r="K113" s="25">
        <v>0</v>
      </c>
      <c r="L113" s="25">
        <v>0</v>
      </c>
      <c r="M113" s="25">
        <v>0</v>
      </c>
      <c r="N113" s="25">
        <v>0</v>
      </c>
      <c r="O113" s="23"/>
    </row>
    <row r="114" spans="1:15" s="7" customFormat="1" ht="64.5" customHeight="1">
      <c r="A114" s="42" t="s">
        <v>107</v>
      </c>
      <c r="B114" s="24" t="s">
        <v>108</v>
      </c>
      <c r="C114" s="24" t="s">
        <v>27</v>
      </c>
      <c r="D114" s="24" t="s">
        <v>37</v>
      </c>
      <c r="E114" s="24" t="s">
        <v>47</v>
      </c>
      <c r="F114" s="24"/>
      <c r="G114" s="24" t="s">
        <v>34</v>
      </c>
      <c r="H114" s="25" t="s">
        <v>34</v>
      </c>
      <c r="I114" s="25" t="s">
        <v>34</v>
      </c>
      <c r="J114" s="25" t="s">
        <v>34</v>
      </c>
      <c r="K114" s="25" t="s">
        <v>34</v>
      </c>
      <c r="L114" s="25" t="s">
        <v>34</v>
      </c>
      <c r="M114" s="25" t="s">
        <v>34</v>
      </c>
      <c r="N114" s="25" t="s">
        <v>34</v>
      </c>
      <c r="O114" s="23"/>
    </row>
    <row r="115" spans="1:15" s="7" customFormat="1" ht="21" customHeight="1">
      <c r="A115" s="86" t="s">
        <v>109</v>
      </c>
      <c r="B115" s="84" t="s">
        <v>110</v>
      </c>
      <c r="C115" s="84" t="s">
        <v>15</v>
      </c>
      <c r="D115" s="84" t="s">
        <v>24</v>
      </c>
      <c r="E115" s="84" t="s">
        <v>17</v>
      </c>
      <c r="F115" s="84" t="s">
        <v>15</v>
      </c>
      <c r="G115" s="41" t="s">
        <v>18</v>
      </c>
      <c r="H115" s="25">
        <f>SUM(H116:H119)</f>
        <v>0</v>
      </c>
      <c r="I115" s="25">
        <f t="shared" ref="I115:N115" si="26">SUM(I116:I119)</f>
        <v>0</v>
      </c>
      <c r="J115" s="25">
        <f t="shared" si="26"/>
        <v>0</v>
      </c>
      <c r="K115" s="25">
        <f t="shared" si="26"/>
        <v>0</v>
      </c>
      <c r="L115" s="25">
        <f t="shared" si="26"/>
        <v>0</v>
      </c>
      <c r="M115" s="25">
        <f t="shared" si="26"/>
        <v>0</v>
      </c>
      <c r="N115" s="25">
        <f t="shared" si="26"/>
        <v>0</v>
      </c>
      <c r="O115" s="23"/>
    </row>
    <row r="116" spans="1:15" s="7" customFormat="1" ht="20.25" customHeight="1">
      <c r="A116" s="86"/>
      <c r="B116" s="84"/>
      <c r="C116" s="84"/>
      <c r="D116" s="84"/>
      <c r="E116" s="84"/>
      <c r="F116" s="84"/>
      <c r="G116" s="41" t="s">
        <v>19</v>
      </c>
      <c r="H116" s="25">
        <f>H121</f>
        <v>0</v>
      </c>
      <c r="I116" s="25">
        <f t="shared" ref="I116:N119" si="27">I121</f>
        <v>0</v>
      </c>
      <c r="J116" s="25">
        <f t="shared" si="27"/>
        <v>0</v>
      </c>
      <c r="K116" s="25">
        <f t="shared" si="27"/>
        <v>0</v>
      </c>
      <c r="L116" s="25">
        <f t="shared" si="27"/>
        <v>0</v>
      </c>
      <c r="M116" s="25">
        <f t="shared" si="27"/>
        <v>0</v>
      </c>
      <c r="N116" s="25">
        <f t="shared" si="27"/>
        <v>0</v>
      </c>
      <c r="O116" s="23"/>
    </row>
    <row r="117" spans="1:15" s="7" customFormat="1" ht="16.5" customHeight="1">
      <c r="A117" s="86"/>
      <c r="B117" s="84"/>
      <c r="C117" s="84"/>
      <c r="D117" s="84"/>
      <c r="E117" s="84"/>
      <c r="F117" s="84"/>
      <c r="G117" s="41" t="s">
        <v>20</v>
      </c>
      <c r="H117" s="25">
        <f>H122</f>
        <v>0</v>
      </c>
      <c r="I117" s="25">
        <f t="shared" si="27"/>
        <v>0</v>
      </c>
      <c r="J117" s="25">
        <f t="shared" si="27"/>
        <v>0</v>
      </c>
      <c r="K117" s="25">
        <f t="shared" si="27"/>
        <v>0</v>
      </c>
      <c r="L117" s="25">
        <f t="shared" si="27"/>
        <v>0</v>
      </c>
      <c r="M117" s="25">
        <f t="shared" si="27"/>
        <v>0</v>
      </c>
      <c r="N117" s="25">
        <f t="shared" si="27"/>
        <v>0</v>
      </c>
      <c r="O117" s="23"/>
    </row>
    <row r="118" spans="1:15" s="7" customFormat="1" ht="17.25" customHeight="1">
      <c r="A118" s="86"/>
      <c r="B118" s="84"/>
      <c r="C118" s="84"/>
      <c r="D118" s="84"/>
      <c r="E118" s="84"/>
      <c r="F118" s="84"/>
      <c r="G118" s="41" t="s">
        <v>21</v>
      </c>
      <c r="H118" s="25">
        <f>H123</f>
        <v>0</v>
      </c>
      <c r="I118" s="25">
        <f t="shared" si="27"/>
        <v>0</v>
      </c>
      <c r="J118" s="25">
        <f t="shared" si="27"/>
        <v>0</v>
      </c>
      <c r="K118" s="25">
        <f t="shared" si="27"/>
        <v>0</v>
      </c>
      <c r="L118" s="25">
        <f t="shared" si="27"/>
        <v>0</v>
      </c>
      <c r="M118" s="25">
        <f t="shared" si="27"/>
        <v>0</v>
      </c>
      <c r="N118" s="25">
        <f t="shared" si="27"/>
        <v>0</v>
      </c>
      <c r="O118" s="23"/>
    </row>
    <row r="119" spans="1:15" s="7" customFormat="1" ht="19.5" customHeight="1">
      <c r="A119" s="86"/>
      <c r="B119" s="84"/>
      <c r="C119" s="84"/>
      <c r="D119" s="84"/>
      <c r="E119" s="84"/>
      <c r="F119" s="84"/>
      <c r="G119" s="24" t="s">
        <v>22</v>
      </c>
      <c r="H119" s="25">
        <f>H124</f>
        <v>0</v>
      </c>
      <c r="I119" s="25">
        <f t="shared" si="27"/>
        <v>0</v>
      </c>
      <c r="J119" s="25">
        <f t="shared" si="27"/>
        <v>0</v>
      </c>
      <c r="K119" s="25">
        <f t="shared" si="27"/>
        <v>0</v>
      </c>
      <c r="L119" s="25">
        <f t="shared" si="27"/>
        <v>0</v>
      </c>
      <c r="M119" s="25">
        <f t="shared" si="27"/>
        <v>0</v>
      </c>
      <c r="N119" s="25">
        <f t="shared" si="27"/>
        <v>0</v>
      </c>
      <c r="O119" s="23"/>
    </row>
    <row r="120" spans="1:15" s="7" customFormat="1" ht="18" customHeight="1">
      <c r="A120" s="86" t="s">
        <v>111</v>
      </c>
      <c r="B120" s="84" t="s">
        <v>112</v>
      </c>
      <c r="C120" s="84" t="s">
        <v>27</v>
      </c>
      <c r="D120" s="84" t="s">
        <v>113</v>
      </c>
      <c r="E120" s="84" t="s">
        <v>17</v>
      </c>
      <c r="F120" s="84"/>
      <c r="G120" s="41" t="s">
        <v>18</v>
      </c>
      <c r="H120" s="25">
        <f>SUM(H121:H124)</f>
        <v>0</v>
      </c>
      <c r="I120" s="25">
        <f t="shared" ref="I120:N120" si="28">SUM(I121:I124)</f>
        <v>0</v>
      </c>
      <c r="J120" s="25">
        <f t="shared" si="28"/>
        <v>0</v>
      </c>
      <c r="K120" s="25">
        <f t="shared" si="28"/>
        <v>0</v>
      </c>
      <c r="L120" s="25">
        <f t="shared" si="28"/>
        <v>0</v>
      </c>
      <c r="M120" s="25">
        <f t="shared" si="28"/>
        <v>0</v>
      </c>
      <c r="N120" s="25">
        <f t="shared" si="28"/>
        <v>0</v>
      </c>
      <c r="O120" s="23"/>
    </row>
    <row r="121" spans="1:15" s="7" customFormat="1" ht="18.75" customHeight="1">
      <c r="A121" s="86"/>
      <c r="B121" s="84"/>
      <c r="C121" s="84"/>
      <c r="D121" s="84"/>
      <c r="E121" s="84"/>
      <c r="F121" s="84"/>
      <c r="G121" s="41" t="s">
        <v>19</v>
      </c>
      <c r="H121" s="25">
        <v>0</v>
      </c>
      <c r="I121" s="25">
        <v>0</v>
      </c>
      <c r="J121" s="25">
        <v>0</v>
      </c>
      <c r="K121" s="25">
        <v>0</v>
      </c>
      <c r="L121" s="25">
        <v>0</v>
      </c>
      <c r="M121" s="25">
        <v>0</v>
      </c>
      <c r="N121" s="25">
        <v>0</v>
      </c>
      <c r="O121" s="23"/>
    </row>
    <row r="122" spans="1:15" s="7" customFormat="1" ht="21" customHeight="1">
      <c r="A122" s="86"/>
      <c r="B122" s="84"/>
      <c r="C122" s="84"/>
      <c r="D122" s="84"/>
      <c r="E122" s="84"/>
      <c r="F122" s="84"/>
      <c r="G122" s="41" t="s">
        <v>20</v>
      </c>
      <c r="H122" s="25">
        <v>0</v>
      </c>
      <c r="I122" s="25">
        <v>0</v>
      </c>
      <c r="J122" s="25">
        <v>0</v>
      </c>
      <c r="K122" s="25">
        <v>0</v>
      </c>
      <c r="L122" s="25">
        <v>0</v>
      </c>
      <c r="M122" s="25">
        <v>0</v>
      </c>
      <c r="N122" s="25">
        <v>0</v>
      </c>
      <c r="O122" s="23"/>
    </row>
    <row r="123" spans="1:15" s="7" customFormat="1" ht="21" customHeight="1">
      <c r="A123" s="86"/>
      <c r="B123" s="84"/>
      <c r="C123" s="84"/>
      <c r="D123" s="84"/>
      <c r="E123" s="84"/>
      <c r="F123" s="84"/>
      <c r="G123" s="41" t="s">
        <v>21</v>
      </c>
      <c r="H123" s="25">
        <v>0</v>
      </c>
      <c r="I123" s="25">
        <v>0</v>
      </c>
      <c r="J123" s="25">
        <v>0</v>
      </c>
      <c r="K123" s="25">
        <v>0</v>
      </c>
      <c r="L123" s="25">
        <v>0</v>
      </c>
      <c r="M123" s="25">
        <v>0</v>
      </c>
      <c r="N123" s="25">
        <v>0</v>
      </c>
      <c r="O123" s="23"/>
    </row>
    <row r="124" spans="1:15" s="7" customFormat="1" ht="20.25" customHeight="1">
      <c r="A124" s="86"/>
      <c r="B124" s="84"/>
      <c r="C124" s="84"/>
      <c r="D124" s="84"/>
      <c r="E124" s="84"/>
      <c r="F124" s="84"/>
      <c r="G124" s="24" t="s">
        <v>22</v>
      </c>
      <c r="H124" s="25">
        <v>0</v>
      </c>
      <c r="I124" s="25">
        <v>0</v>
      </c>
      <c r="J124" s="25">
        <v>0</v>
      </c>
      <c r="K124" s="25">
        <v>0</v>
      </c>
      <c r="L124" s="25">
        <v>0</v>
      </c>
      <c r="M124" s="25">
        <v>0</v>
      </c>
      <c r="N124" s="25">
        <v>0</v>
      </c>
      <c r="O124" s="23"/>
    </row>
    <row r="125" spans="1:15" s="7" customFormat="1" ht="94.5" customHeight="1">
      <c r="A125" s="42" t="s">
        <v>114</v>
      </c>
      <c r="B125" s="24" t="s">
        <v>115</v>
      </c>
      <c r="C125" s="24" t="s">
        <v>56</v>
      </c>
      <c r="D125" s="24" t="s">
        <v>113</v>
      </c>
      <c r="E125" s="24" t="s">
        <v>116</v>
      </c>
      <c r="F125" s="75" t="s">
        <v>398</v>
      </c>
      <c r="G125" s="24" t="s">
        <v>34</v>
      </c>
      <c r="H125" s="25" t="s">
        <v>34</v>
      </c>
      <c r="I125" s="25" t="s">
        <v>34</v>
      </c>
      <c r="J125" s="25" t="s">
        <v>34</v>
      </c>
      <c r="K125" s="25" t="s">
        <v>34</v>
      </c>
      <c r="L125" s="25" t="s">
        <v>34</v>
      </c>
      <c r="M125" s="25" t="s">
        <v>34</v>
      </c>
      <c r="N125" s="25" t="s">
        <v>34</v>
      </c>
      <c r="O125" s="23"/>
    </row>
    <row r="126" spans="1:15" s="7" customFormat="1" ht="21" customHeight="1">
      <c r="A126" s="86" t="s">
        <v>117</v>
      </c>
      <c r="B126" s="84" t="s">
        <v>118</v>
      </c>
      <c r="C126" s="84" t="s">
        <v>15</v>
      </c>
      <c r="D126" s="84" t="s">
        <v>81</v>
      </c>
      <c r="E126" s="84" t="s">
        <v>17</v>
      </c>
      <c r="F126" s="84" t="s">
        <v>15</v>
      </c>
      <c r="G126" s="41" t="s">
        <v>18</v>
      </c>
      <c r="H126" s="25">
        <f>SUM(H127:H130)</f>
        <v>11977.4</v>
      </c>
      <c r="I126" s="25">
        <f t="shared" ref="I126:N126" si="29">SUM(I127:I130)</f>
        <v>0</v>
      </c>
      <c r="J126" s="25">
        <f t="shared" si="29"/>
        <v>0</v>
      </c>
      <c r="K126" s="25">
        <f t="shared" si="29"/>
        <v>0</v>
      </c>
      <c r="L126" s="25">
        <f t="shared" si="29"/>
        <v>0</v>
      </c>
      <c r="M126" s="25">
        <f t="shared" si="29"/>
        <v>0</v>
      </c>
      <c r="N126" s="25">
        <f t="shared" si="29"/>
        <v>11977.4</v>
      </c>
      <c r="O126" s="23"/>
    </row>
    <row r="127" spans="1:15" s="7" customFormat="1" ht="21.75" customHeight="1">
      <c r="A127" s="86"/>
      <c r="B127" s="84"/>
      <c r="C127" s="84"/>
      <c r="D127" s="84"/>
      <c r="E127" s="84"/>
      <c r="F127" s="84"/>
      <c r="G127" s="41" t="s">
        <v>19</v>
      </c>
      <c r="H127" s="25">
        <f>H132+H169</f>
        <v>10836.7</v>
      </c>
      <c r="I127" s="25">
        <f t="shared" ref="I127:N127" si="30">I132+I169</f>
        <v>0</v>
      </c>
      <c r="J127" s="25">
        <f t="shared" si="30"/>
        <v>0</v>
      </c>
      <c r="K127" s="25">
        <f t="shared" si="30"/>
        <v>0</v>
      </c>
      <c r="L127" s="25">
        <f t="shared" si="30"/>
        <v>0</v>
      </c>
      <c r="M127" s="25">
        <f t="shared" si="30"/>
        <v>0</v>
      </c>
      <c r="N127" s="25">
        <f t="shared" si="30"/>
        <v>10836.7</v>
      </c>
      <c r="O127" s="23"/>
    </row>
    <row r="128" spans="1:15" s="7" customFormat="1" ht="20.25" customHeight="1">
      <c r="A128" s="86"/>
      <c r="B128" s="84"/>
      <c r="C128" s="84"/>
      <c r="D128" s="84"/>
      <c r="E128" s="84"/>
      <c r="F128" s="84"/>
      <c r="G128" s="41" t="s">
        <v>20</v>
      </c>
      <c r="H128" s="25">
        <f t="shared" ref="H128:N129" si="31">H133+H170</f>
        <v>570.4</v>
      </c>
      <c r="I128" s="25">
        <f t="shared" si="31"/>
        <v>0</v>
      </c>
      <c r="J128" s="25">
        <f t="shared" si="31"/>
        <v>0</v>
      </c>
      <c r="K128" s="25">
        <f t="shared" si="31"/>
        <v>0</v>
      </c>
      <c r="L128" s="25">
        <f t="shared" si="31"/>
        <v>0</v>
      </c>
      <c r="M128" s="25">
        <f t="shared" si="31"/>
        <v>0</v>
      </c>
      <c r="N128" s="25">
        <f t="shared" si="31"/>
        <v>570.4</v>
      </c>
      <c r="O128" s="23"/>
    </row>
    <row r="129" spans="1:15" s="7" customFormat="1" ht="21" customHeight="1">
      <c r="A129" s="86"/>
      <c r="B129" s="84"/>
      <c r="C129" s="84"/>
      <c r="D129" s="84"/>
      <c r="E129" s="84"/>
      <c r="F129" s="84"/>
      <c r="G129" s="41" t="s">
        <v>21</v>
      </c>
      <c r="H129" s="25">
        <f t="shared" si="31"/>
        <v>570.29999999999995</v>
      </c>
      <c r="I129" s="25">
        <f t="shared" si="31"/>
        <v>0</v>
      </c>
      <c r="J129" s="25">
        <f t="shared" si="31"/>
        <v>0</v>
      </c>
      <c r="K129" s="25">
        <f t="shared" si="31"/>
        <v>0</v>
      </c>
      <c r="L129" s="25">
        <f t="shared" si="31"/>
        <v>0</v>
      </c>
      <c r="M129" s="25">
        <f t="shared" si="31"/>
        <v>0</v>
      </c>
      <c r="N129" s="25">
        <f t="shared" si="31"/>
        <v>570.29999999999995</v>
      </c>
      <c r="O129" s="23"/>
    </row>
    <row r="130" spans="1:15" s="7" customFormat="1" ht="19.5" customHeight="1">
      <c r="A130" s="86"/>
      <c r="B130" s="84"/>
      <c r="C130" s="84"/>
      <c r="D130" s="84"/>
      <c r="E130" s="84"/>
      <c r="F130" s="84"/>
      <c r="G130" s="24" t="s">
        <v>22</v>
      </c>
      <c r="H130" s="25">
        <f>H135</f>
        <v>0</v>
      </c>
      <c r="I130" s="25">
        <f t="shared" ref="I130:N130" si="32">I135</f>
        <v>0</v>
      </c>
      <c r="J130" s="25">
        <f t="shared" si="32"/>
        <v>0</v>
      </c>
      <c r="K130" s="25">
        <f t="shared" si="32"/>
        <v>0</v>
      </c>
      <c r="L130" s="25">
        <f t="shared" si="32"/>
        <v>0</v>
      </c>
      <c r="M130" s="25">
        <f t="shared" si="32"/>
        <v>0</v>
      </c>
      <c r="N130" s="25">
        <f t="shared" si="32"/>
        <v>0</v>
      </c>
      <c r="O130" s="23"/>
    </row>
    <row r="131" spans="1:15" s="7" customFormat="1" ht="18.75" customHeight="1">
      <c r="A131" s="86" t="s">
        <v>119</v>
      </c>
      <c r="B131" s="84" t="s">
        <v>120</v>
      </c>
      <c r="C131" s="84" t="s">
        <v>52</v>
      </c>
      <c r="D131" s="84" t="s">
        <v>81</v>
      </c>
      <c r="E131" s="84" t="s">
        <v>17</v>
      </c>
      <c r="F131" s="84" t="s">
        <v>373</v>
      </c>
      <c r="G131" s="41" t="s">
        <v>18</v>
      </c>
      <c r="H131" s="25">
        <f>SUM(H132:H135)</f>
        <v>8400</v>
      </c>
      <c r="I131" s="25">
        <f t="shared" ref="I131:N131" si="33">SUM(I132:I135)</f>
        <v>0</v>
      </c>
      <c r="J131" s="25">
        <f t="shared" si="33"/>
        <v>0</v>
      </c>
      <c r="K131" s="25">
        <f t="shared" si="33"/>
        <v>0</v>
      </c>
      <c r="L131" s="25">
        <f t="shared" si="33"/>
        <v>0</v>
      </c>
      <c r="M131" s="25">
        <f t="shared" si="33"/>
        <v>0</v>
      </c>
      <c r="N131" s="25">
        <f t="shared" si="33"/>
        <v>8400</v>
      </c>
      <c r="O131" s="23"/>
    </row>
    <row r="132" spans="1:15" s="7" customFormat="1" ht="16.5" customHeight="1">
      <c r="A132" s="86"/>
      <c r="B132" s="84"/>
      <c r="C132" s="84"/>
      <c r="D132" s="84"/>
      <c r="E132" s="84"/>
      <c r="F132" s="84"/>
      <c r="G132" s="41" t="s">
        <v>19</v>
      </c>
      <c r="H132" s="25">
        <v>7600</v>
      </c>
      <c r="I132" s="25">
        <v>0</v>
      </c>
      <c r="J132" s="25">
        <v>0</v>
      </c>
      <c r="K132" s="25">
        <v>0</v>
      </c>
      <c r="L132" s="25">
        <v>0</v>
      </c>
      <c r="M132" s="25">
        <v>0</v>
      </c>
      <c r="N132" s="25">
        <v>7600</v>
      </c>
      <c r="O132" s="23"/>
    </row>
    <row r="133" spans="1:15" s="7" customFormat="1" ht="19.5" customHeight="1">
      <c r="A133" s="86"/>
      <c r="B133" s="84"/>
      <c r="C133" s="84"/>
      <c r="D133" s="84"/>
      <c r="E133" s="84"/>
      <c r="F133" s="84"/>
      <c r="G133" s="41" t="s">
        <v>20</v>
      </c>
      <c r="H133" s="25">
        <v>400</v>
      </c>
      <c r="I133" s="25">
        <v>0</v>
      </c>
      <c r="J133" s="25">
        <v>0</v>
      </c>
      <c r="K133" s="25">
        <v>0</v>
      </c>
      <c r="L133" s="25">
        <v>0</v>
      </c>
      <c r="M133" s="25">
        <v>0</v>
      </c>
      <c r="N133" s="25">
        <v>400</v>
      </c>
      <c r="O133" s="23"/>
    </row>
    <row r="134" spans="1:15" s="7" customFormat="1" ht="15.75" customHeight="1">
      <c r="A134" s="86"/>
      <c r="B134" s="84"/>
      <c r="C134" s="84"/>
      <c r="D134" s="84"/>
      <c r="E134" s="84"/>
      <c r="F134" s="84"/>
      <c r="G134" s="41" t="s">
        <v>21</v>
      </c>
      <c r="H134" s="25">
        <v>400</v>
      </c>
      <c r="I134" s="25">
        <v>0</v>
      </c>
      <c r="J134" s="25">
        <v>0</v>
      </c>
      <c r="K134" s="25">
        <v>0</v>
      </c>
      <c r="L134" s="25">
        <v>0</v>
      </c>
      <c r="M134" s="25">
        <v>0</v>
      </c>
      <c r="N134" s="25">
        <v>400</v>
      </c>
      <c r="O134" s="23"/>
    </row>
    <row r="135" spans="1:15" s="7" customFormat="1" ht="19.5" customHeight="1">
      <c r="A135" s="86"/>
      <c r="B135" s="84"/>
      <c r="C135" s="84"/>
      <c r="D135" s="84"/>
      <c r="E135" s="84"/>
      <c r="F135" s="84"/>
      <c r="G135" s="24" t="s">
        <v>22</v>
      </c>
      <c r="H135" s="25">
        <v>0</v>
      </c>
      <c r="I135" s="25">
        <v>0</v>
      </c>
      <c r="J135" s="25">
        <v>0</v>
      </c>
      <c r="K135" s="25">
        <v>0</v>
      </c>
      <c r="L135" s="25">
        <v>0</v>
      </c>
      <c r="M135" s="25">
        <v>0</v>
      </c>
      <c r="N135" s="25">
        <v>0</v>
      </c>
      <c r="O135" s="23"/>
    </row>
    <row r="136" spans="1:15" s="7" customFormat="1" ht="97.5" customHeight="1">
      <c r="A136" s="42" t="s">
        <v>121</v>
      </c>
      <c r="B136" s="24" t="s">
        <v>122</v>
      </c>
      <c r="C136" s="73" t="s">
        <v>52</v>
      </c>
      <c r="D136" s="24" t="s">
        <v>65</v>
      </c>
      <c r="E136" s="24" t="s">
        <v>32</v>
      </c>
      <c r="F136" s="24" t="s">
        <v>123</v>
      </c>
      <c r="G136" s="24" t="s">
        <v>34</v>
      </c>
      <c r="H136" s="25" t="s">
        <v>34</v>
      </c>
      <c r="I136" s="25" t="s">
        <v>34</v>
      </c>
      <c r="J136" s="25" t="s">
        <v>34</v>
      </c>
      <c r="K136" s="25" t="s">
        <v>34</v>
      </c>
      <c r="L136" s="25" t="s">
        <v>34</v>
      </c>
      <c r="M136" s="25" t="s">
        <v>34</v>
      </c>
      <c r="N136" s="25" t="s">
        <v>34</v>
      </c>
      <c r="O136" s="23"/>
    </row>
    <row r="137" spans="1:15" s="7" customFormat="1" ht="162.75" customHeight="1">
      <c r="A137" s="42" t="s">
        <v>124</v>
      </c>
      <c r="B137" s="24" t="s">
        <v>125</v>
      </c>
      <c r="C137" s="24" t="s">
        <v>52</v>
      </c>
      <c r="D137" s="24" t="s">
        <v>65</v>
      </c>
      <c r="E137" s="24" t="s">
        <v>47</v>
      </c>
      <c r="F137" s="24" t="s">
        <v>374</v>
      </c>
      <c r="G137" s="24" t="s">
        <v>34</v>
      </c>
      <c r="H137" s="25" t="s">
        <v>34</v>
      </c>
      <c r="I137" s="25" t="s">
        <v>34</v>
      </c>
      <c r="J137" s="25" t="s">
        <v>34</v>
      </c>
      <c r="K137" s="25" t="s">
        <v>34</v>
      </c>
      <c r="L137" s="25" t="s">
        <v>34</v>
      </c>
      <c r="M137" s="25" t="s">
        <v>34</v>
      </c>
      <c r="N137" s="25" t="s">
        <v>34</v>
      </c>
      <c r="O137" s="23"/>
    </row>
    <row r="138" spans="1:15" s="7" customFormat="1" ht="21" hidden="1" customHeight="1">
      <c r="A138" s="86"/>
      <c r="B138" s="84" t="s">
        <v>126</v>
      </c>
      <c r="C138" s="84"/>
      <c r="D138" s="84"/>
      <c r="E138" s="84" t="s">
        <v>127</v>
      </c>
      <c r="F138" s="84"/>
      <c r="G138" s="41" t="s">
        <v>18</v>
      </c>
      <c r="H138" s="25">
        <f>SUM(H139:H142)</f>
        <v>0</v>
      </c>
      <c r="I138" s="43"/>
      <c r="J138" s="43"/>
      <c r="K138" s="43"/>
      <c r="L138" s="43"/>
      <c r="M138" s="43"/>
      <c r="N138" s="44"/>
      <c r="O138" s="23"/>
    </row>
    <row r="139" spans="1:15" s="7" customFormat="1" ht="21.75" hidden="1" customHeight="1">
      <c r="A139" s="86"/>
      <c r="B139" s="84"/>
      <c r="C139" s="84"/>
      <c r="D139" s="84"/>
      <c r="E139" s="84"/>
      <c r="F139" s="84"/>
      <c r="G139" s="41" t="s">
        <v>19</v>
      </c>
      <c r="H139" s="25">
        <f>H144</f>
        <v>0</v>
      </c>
      <c r="I139" s="43"/>
      <c r="J139" s="43"/>
      <c r="K139" s="43"/>
      <c r="L139" s="43"/>
      <c r="M139" s="43"/>
      <c r="N139" s="44"/>
      <c r="O139" s="23"/>
    </row>
    <row r="140" spans="1:15" s="7" customFormat="1" ht="20.25" hidden="1" customHeight="1">
      <c r="A140" s="86"/>
      <c r="B140" s="84"/>
      <c r="C140" s="84"/>
      <c r="D140" s="84"/>
      <c r="E140" s="84"/>
      <c r="F140" s="84"/>
      <c r="G140" s="41" t="s">
        <v>20</v>
      </c>
      <c r="H140" s="25">
        <f>H145</f>
        <v>0</v>
      </c>
      <c r="I140" s="43"/>
      <c r="J140" s="43"/>
      <c r="K140" s="43"/>
      <c r="L140" s="43"/>
      <c r="M140" s="43"/>
      <c r="N140" s="44"/>
      <c r="O140" s="23"/>
    </row>
    <row r="141" spans="1:15" s="7" customFormat="1" ht="21" hidden="1" customHeight="1">
      <c r="A141" s="86"/>
      <c r="B141" s="84"/>
      <c r="C141" s="84"/>
      <c r="D141" s="84"/>
      <c r="E141" s="84"/>
      <c r="F141" s="84"/>
      <c r="G141" s="41" t="s">
        <v>21</v>
      </c>
      <c r="H141" s="25">
        <f>H146</f>
        <v>0</v>
      </c>
      <c r="I141" s="43"/>
      <c r="J141" s="43"/>
      <c r="K141" s="43"/>
      <c r="L141" s="43"/>
      <c r="M141" s="43"/>
      <c r="N141" s="44"/>
      <c r="O141" s="23"/>
    </row>
    <row r="142" spans="1:15" s="7" customFormat="1" ht="99" hidden="1" customHeight="1">
      <c r="A142" s="86"/>
      <c r="B142" s="84"/>
      <c r="C142" s="84"/>
      <c r="D142" s="84"/>
      <c r="E142" s="84"/>
      <c r="F142" s="84"/>
      <c r="G142" s="24" t="s">
        <v>22</v>
      </c>
      <c r="H142" s="25">
        <f>H147</f>
        <v>0</v>
      </c>
      <c r="I142" s="43"/>
      <c r="J142" s="43"/>
      <c r="K142" s="43"/>
      <c r="L142" s="43"/>
      <c r="M142" s="43"/>
      <c r="N142" s="44"/>
      <c r="O142" s="23"/>
    </row>
    <row r="143" spans="1:15" s="7" customFormat="1" ht="25.5" hidden="1" customHeight="1">
      <c r="A143" s="86"/>
      <c r="B143" s="84" t="s">
        <v>128</v>
      </c>
      <c r="C143" s="84"/>
      <c r="D143" s="84"/>
      <c r="E143" s="84" t="s">
        <v>127</v>
      </c>
      <c r="F143" s="84"/>
      <c r="G143" s="41" t="s">
        <v>18</v>
      </c>
      <c r="H143" s="25">
        <f>SUM(H144:H147)</f>
        <v>0</v>
      </c>
      <c r="I143" s="43"/>
      <c r="J143" s="43"/>
      <c r="K143" s="43"/>
      <c r="L143" s="43"/>
      <c r="M143" s="43"/>
      <c r="N143" s="44"/>
      <c r="O143" s="23"/>
    </row>
    <row r="144" spans="1:15" s="7" customFormat="1" ht="22.5" hidden="1" customHeight="1">
      <c r="A144" s="86"/>
      <c r="B144" s="84"/>
      <c r="C144" s="84"/>
      <c r="D144" s="84"/>
      <c r="E144" s="84"/>
      <c r="F144" s="84"/>
      <c r="G144" s="41" t="s">
        <v>19</v>
      </c>
      <c r="H144" s="25">
        <v>0</v>
      </c>
      <c r="I144" s="43"/>
      <c r="J144" s="43"/>
      <c r="K144" s="43"/>
      <c r="L144" s="43"/>
      <c r="M144" s="43"/>
      <c r="N144" s="44"/>
      <c r="O144" s="23"/>
    </row>
    <row r="145" spans="1:15" s="7" customFormat="1" ht="24" hidden="1" customHeight="1">
      <c r="A145" s="86"/>
      <c r="B145" s="84"/>
      <c r="C145" s="84"/>
      <c r="D145" s="84"/>
      <c r="E145" s="84"/>
      <c r="F145" s="84"/>
      <c r="G145" s="41" t="s">
        <v>20</v>
      </c>
      <c r="H145" s="25">
        <v>0</v>
      </c>
      <c r="I145" s="43"/>
      <c r="J145" s="43"/>
      <c r="K145" s="43"/>
      <c r="L145" s="43"/>
      <c r="M145" s="43"/>
      <c r="N145" s="44"/>
      <c r="O145" s="23"/>
    </row>
    <row r="146" spans="1:15" s="7" customFormat="1" ht="24.75" hidden="1" customHeight="1">
      <c r="A146" s="86"/>
      <c r="B146" s="84"/>
      <c r="C146" s="84"/>
      <c r="D146" s="84"/>
      <c r="E146" s="84"/>
      <c r="F146" s="84"/>
      <c r="G146" s="41" t="s">
        <v>21</v>
      </c>
      <c r="H146" s="25">
        <v>0</v>
      </c>
      <c r="I146" s="43"/>
      <c r="J146" s="43"/>
      <c r="K146" s="43"/>
      <c r="L146" s="43"/>
      <c r="M146" s="43"/>
      <c r="N146" s="44"/>
      <c r="O146" s="23"/>
    </row>
    <row r="147" spans="1:15" s="7" customFormat="1" ht="35.25" hidden="1" customHeight="1">
      <c r="A147" s="86"/>
      <c r="B147" s="84"/>
      <c r="C147" s="84"/>
      <c r="D147" s="84"/>
      <c r="E147" s="84"/>
      <c r="F147" s="84"/>
      <c r="G147" s="24" t="s">
        <v>22</v>
      </c>
      <c r="H147" s="25">
        <v>0</v>
      </c>
      <c r="I147" s="43"/>
      <c r="J147" s="43"/>
      <c r="K147" s="43"/>
      <c r="L147" s="43"/>
      <c r="M147" s="43"/>
      <c r="N147" s="44"/>
      <c r="O147" s="23"/>
    </row>
    <row r="148" spans="1:15" s="7" customFormat="1" ht="80.25" hidden="1" customHeight="1">
      <c r="A148" s="42"/>
      <c r="B148" s="24" t="s">
        <v>129</v>
      </c>
      <c r="C148" s="24"/>
      <c r="D148" s="24"/>
      <c r="E148" s="24" t="s">
        <v>130</v>
      </c>
      <c r="F148" s="24"/>
      <c r="G148" s="24" t="s">
        <v>34</v>
      </c>
      <c r="H148" s="25" t="s">
        <v>34</v>
      </c>
      <c r="I148" s="43"/>
      <c r="J148" s="43"/>
      <c r="K148" s="43"/>
      <c r="L148" s="43"/>
      <c r="M148" s="43"/>
      <c r="N148" s="44"/>
      <c r="O148" s="23"/>
    </row>
    <row r="149" spans="1:15" s="7" customFormat="1" ht="56.25" hidden="1" customHeight="1">
      <c r="A149" s="42"/>
      <c r="B149" s="24" t="s">
        <v>131</v>
      </c>
      <c r="C149" s="24"/>
      <c r="D149" s="24" t="s">
        <v>81</v>
      </c>
      <c r="E149" s="24" t="s">
        <v>17</v>
      </c>
      <c r="F149" s="24"/>
      <c r="G149" s="24" t="s">
        <v>34</v>
      </c>
      <c r="H149" s="25" t="s">
        <v>34</v>
      </c>
      <c r="I149" s="43"/>
      <c r="J149" s="43"/>
      <c r="K149" s="43"/>
      <c r="L149" s="43"/>
      <c r="M149" s="43"/>
      <c r="N149" s="44"/>
      <c r="O149" s="23"/>
    </row>
    <row r="150" spans="1:15" s="7" customFormat="1" ht="21.75" hidden="1" customHeight="1">
      <c r="A150" s="86"/>
      <c r="B150" s="84" t="s">
        <v>126</v>
      </c>
      <c r="C150" s="84"/>
      <c r="D150" s="84" t="s">
        <v>132</v>
      </c>
      <c r="E150" s="84" t="s">
        <v>41</v>
      </c>
      <c r="F150" s="84"/>
      <c r="G150" s="41" t="s">
        <v>18</v>
      </c>
      <c r="H150" s="25">
        <f>SUM(H151:H154)</f>
        <v>0</v>
      </c>
      <c r="I150" s="43"/>
      <c r="J150" s="43"/>
      <c r="K150" s="43"/>
      <c r="L150" s="43"/>
      <c r="M150" s="43"/>
      <c r="N150" s="44"/>
      <c r="O150" s="23"/>
    </row>
    <row r="151" spans="1:15" s="7" customFormat="1" ht="26.25" hidden="1" customHeight="1">
      <c r="A151" s="86"/>
      <c r="B151" s="84"/>
      <c r="C151" s="84"/>
      <c r="D151" s="84"/>
      <c r="E151" s="84"/>
      <c r="F151" s="84"/>
      <c r="G151" s="41" t="s">
        <v>19</v>
      </c>
      <c r="H151" s="25">
        <f>H156</f>
        <v>0</v>
      </c>
      <c r="I151" s="43"/>
      <c r="J151" s="43"/>
      <c r="K151" s="43"/>
      <c r="L151" s="43"/>
      <c r="M151" s="43"/>
      <c r="N151" s="44"/>
      <c r="O151" s="23"/>
    </row>
    <row r="152" spans="1:15" s="7" customFormat="1" ht="23.25" hidden="1" customHeight="1">
      <c r="A152" s="86"/>
      <c r="B152" s="84"/>
      <c r="C152" s="84"/>
      <c r="D152" s="84"/>
      <c r="E152" s="84"/>
      <c r="F152" s="84"/>
      <c r="G152" s="41" t="s">
        <v>20</v>
      </c>
      <c r="H152" s="25">
        <f>H157</f>
        <v>0</v>
      </c>
      <c r="I152" s="43"/>
      <c r="J152" s="43"/>
      <c r="K152" s="43"/>
      <c r="L152" s="43"/>
      <c r="M152" s="43"/>
      <c r="N152" s="44"/>
      <c r="O152" s="23"/>
    </row>
    <row r="153" spans="1:15" s="7" customFormat="1" ht="21.75" hidden="1" customHeight="1">
      <c r="A153" s="86"/>
      <c r="B153" s="84"/>
      <c r="C153" s="84"/>
      <c r="D153" s="84"/>
      <c r="E153" s="84"/>
      <c r="F153" s="84"/>
      <c r="G153" s="41" t="s">
        <v>21</v>
      </c>
      <c r="H153" s="25">
        <f>H158+H165</f>
        <v>0</v>
      </c>
      <c r="I153" s="43"/>
      <c r="J153" s="43"/>
      <c r="K153" s="43"/>
      <c r="L153" s="43"/>
      <c r="M153" s="43"/>
      <c r="N153" s="44"/>
      <c r="O153" s="23"/>
    </row>
    <row r="154" spans="1:15" s="7" customFormat="1" ht="63.75" hidden="1" customHeight="1">
      <c r="A154" s="86"/>
      <c r="B154" s="84"/>
      <c r="C154" s="84"/>
      <c r="D154" s="84"/>
      <c r="E154" s="84"/>
      <c r="F154" s="84"/>
      <c r="G154" s="24" t="s">
        <v>22</v>
      </c>
      <c r="H154" s="25">
        <f>H159</f>
        <v>0</v>
      </c>
      <c r="I154" s="43"/>
      <c r="J154" s="43"/>
      <c r="K154" s="43"/>
      <c r="L154" s="43"/>
      <c r="M154" s="43"/>
      <c r="N154" s="44"/>
      <c r="O154" s="23"/>
    </row>
    <row r="155" spans="1:15" s="7" customFormat="1" ht="25.5" hidden="1" customHeight="1">
      <c r="A155" s="86"/>
      <c r="B155" s="84" t="s">
        <v>133</v>
      </c>
      <c r="C155" s="84"/>
      <c r="D155" s="84" t="s">
        <v>134</v>
      </c>
      <c r="E155" s="84" t="s">
        <v>41</v>
      </c>
      <c r="F155" s="84"/>
      <c r="G155" s="41" t="s">
        <v>18</v>
      </c>
      <c r="H155" s="25">
        <f>SUM(H156:H159)</f>
        <v>0</v>
      </c>
      <c r="I155" s="43"/>
      <c r="J155" s="43"/>
      <c r="K155" s="43"/>
      <c r="L155" s="43"/>
      <c r="M155" s="43"/>
      <c r="N155" s="44"/>
      <c r="O155" s="23"/>
    </row>
    <row r="156" spans="1:15" s="7" customFormat="1" ht="22.5" hidden="1" customHeight="1">
      <c r="A156" s="86"/>
      <c r="B156" s="84"/>
      <c r="C156" s="84"/>
      <c r="D156" s="84"/>
      <c r="E156" s="84"/>
      <c r="F156" s="84"/>
      <c r="G156" s="41" t="s">
        <v>19</v>
      </c>
      <c r="H156" s="25">
        <v>0</v>
      </c>
      <c r="I156" s="43"/>
      <c r="J156" s="43"/>
      <c r="K156" s="43"/>
      <c r="L156" s="43"/>
      <c r="M156" s="43"/>
      <c r="N156" s="44"/>
      <c r="O156" s="23"/>
    </row>
    <row r="157" spans="1:15" s="7" customFormat="1" ht="24" hidden="1" customHeight="1">
      <c r="A157" s="86"/>
      <c r="B157" s="84"/>
      <c r="C157" s="84"/>
      <c r="D157" s="84"/>
      <c r="E157" s="84"/>
      <c r="F157" s="84"/>
      <c r="G157" s="41" t="s">
        <v>20</v>
      </c>
      <c r="H157" s="25">
        <v>0</v>
      </c>
      <c r="I157" s="43"/>
      <c r="J157" s="43"/>
      <c r="K157" s="43"/>
      <c r="L157" s="43"/>
      <c r="M157" s="43"/>
      <c r="N157" s="44"/>
      <c r="O157" s="23"/>
    </row>
    <row r="158" spans="1:15" s="7" customFormat="1" ht="24.75" hidden="1" customHeight="1">
      <c r="A158" s="86"/>
      <c r="B158" s="84"/>
      <c r="C158" s="84"/>
      <c r="D158" s="84"/>
      <c r="E158" s="84"/>
      <c r="F158" s="84"/>
      <c r="G158" s="41" t="s">
        <v>21</v>
      </c>
      <c r="H158" s="25">
        <v>0</v>
      </c>
      <c r="I158" s="43"/>
      <c r="J158" s="43"/>
      <c r="K158" s="43"/>
      <c r="L158" s="43"/>
      <c r="M158" s="43"/>
      <c r="N158" s="44"/>
      <c r="O158" s="23"/>
    </row>
    <row r="159" spans="1:15" s="7" customFormat="1" ht="46.5" hidden="1" customHeight="1">
      <c r="A159" s="86"/>
      <c r="B159" s="84"/>
      <c r="C159" s="84"/>
      <c r="D159" s="84"/>
      <c r="E159" s="84"/>
      <c r="F159" s="84"/>
      <c r="G159" s="24" t="s">
        <v>22</v>
      </c>
      <c r="H159" s="25">
        <v>0</v>
      </c>
      <c r="I159" s="43"/>
      <c r="J159" s="43"/>
      <c r="K159" s="43"/>
      <c r="L159" s="43"/>
      <c r="M159" s="43"/>
      <c r="N159" s="44"/>
      <c r="O159" s="23"/>
    </row>
    <row r="160" spans="1:15" s="7" customFormat="1" ht="114" hidden="1" customHeight="1">
      <c r="A160" s="42"/>
      <c r="B160" s="24" t="s">
        <v>135</v>
      </c>
      <c r="C160" s="24"/>
      <c r="D160" s="24" t="s">
        <v>134</v>
      </c>
      <c r="E160" s="42" t="s">
        <v>136</v>
      </c>
      <c r="F160" s="42"/>
      <c r="G160" s="24" t="s">
        <v>34</v>
      </c>
      <c r="H160" s="25" t="s">
        <v>34</v>
      </c>
      <c r="I160" s="43"/>
      <c r="J160" s="43"/>
      <c r="K160" s="43"/>
      <c r="L160" s="43"/>
      <c r="M160" s="43"/>
      <c r="N160" s="44"/>
      <c r="O160" s="23"/>
    </row>
    <row r="161" spans="1:15" s="7" customFormat="1" ht="113.25" hidden="1" customHeight="1">
      <c r="A161" s="42"/>
      <c r="B161" s="24" t="s">
        <v>137</v>
      </c>
      <c r="C161" s="24"/>
      <c r="D161" s="24" t="s">
        <v>134</v>
      </c>
      <c r="E161" s="42" t="s">
        <v>138</v>
      </c>
      <c r="F161" s="42"/>
      <c r="G161" s="24" t="s">
        <v>34</v>
      </c>
      <c r="H161" s="25" t="s">
        <v>34</v>
      </c>
      <c r="I161" s="43"/>
      <c r="J161" s="43"/>
      <c r="K161" s="43"/>
      <c r="L161" s="43"/>
      <c r="M161" s="43"/>
      <c r="N161" s="44"/>
      <c r="O161" s="23"/>
    </row>
    <row r="162" spans="1:15" s="7" customFormat="1" ht="24" hidden="1" customHeight="1">
      <c r="A162" s="86"/>
      <c r="B162" s="84" t="s">
        <v>139</v>
      </c>
      <c r="C162" s="84"/>
      <c r="D162" s="84" t="s">
        <v>140</v>
      </c>
      <c r="E162" s="84" t="s">
        <v>41</v>
      </c>
      <c r="F162" s="84"/>
      <c r="G162" s="41" t="s">
        <v>18</v>
      </c>
      <c r="H162" s="25">
        <f>SUM(H163:H166)</f>
        <v>0</v>
      </c>
      <c r="I162" s="43"/>
      <c r="J162" s="43"/>
      <c r="K162" s="43"/>
      <c r="L162" s="43"/>
      <c r="M162" s="43"/>
      <c r="N162" s="44"/>
      <c r="O162" s="23"/>
    </row>
    <row r="163" spans="1:15" s="7" customFormat="1" ht="22.5" hidden="1" customHeight="1">
      <c r="A163" s="86"/>
      <c r="B163" s="84"/>
      <c r="C163" s="84"/>
      <c r="D163" s="84"/>
      <c r="E163" s="84"/>
      <c r="F163" s="84"/>
      <c r="G163" s="41" t="s">
        <v>19</v>
      </c>
      <c r="H163" s="25">
        <v>0</v>
      </c>
      <c r="I163" s="43"/>
      <c r="J163" s="43"/>
      <c r="K163" s="43"/>
      <c r="L163" s="43"/>
      <c r="M163" s="43"/>
      <c r="N163" s="44"/>
      <c r="O163" s="23"/>
    </row>
    <row r="164" spans="1:15" s="7" customFormat="1" ht="24" hidden="1" customHeight="1">
      <c r="A164" s="86"/>
      <c r="B164" s="84"/>
      <c r="C164" s="84"/>
      <c r="D164" s="84"/>
      <c r="E164" s="84"/>
      <c r="F164" s="84"/>
      <c r="G164" s="41" t="s">
        <v>20</v>
      </c>
      <c r="H164" s="25">
        <v>0</v>
      </c>
      <c r="I164" s="43"/>
      <c r="J164" s="43"/>
      <c r="K164" s="43"/>
      <c r="L164" s="43"/>
      <c r="M164" s="43"/>
      <c r="N164" s="44"/>
      <c r="O164" s="23"/>
    </row>
    <row r="165" spans="1:15" s="7" customFormat="1" ht="22.5" hidden="1" customHeight="1">
      <c r="A165" s="86"/>
      <c r="B165" s="84"/>
      <c r="C165" s="84"/>
      <c r="D165" s="84"/>
      <c r="E165" s="84"/>
      <c r="F165" s="84"/>
      <c r="G165" s="41" t="s">
        <v>21</v>
      </c>
      <c r="H165" s="25">
        <v>0</v>
      </c>
      <c r="I165" s="43"/>
      <c r="J165" s="43"/>
      <c r="K165" s="43"/>
      <c r="L165" s="43"/>
      <c r="M165" s="43"/>
      <c r="N165" s="44"/>
      <c r="O165" s="23"/>
    </row>
    <row r="166" spans="1:15" s="7" customFormat="1" ht="19.5" hidden="1" customHeight="1">
      <c r="A166" s="86"/>
      <c r="B166" s="84"/>
      <c r="C166" s="84"/>
      <c r="D166" s="84"/>
      <c r="E166" s="84"/>
      <c r="F166" s="84"/>
      <c r="G166" s="24" t="s">
        <v>22</v>
      </c>
      <c r="H166" s="25">
        <v>0</v>
      </c>
      <c r="I166" s="43"/>
      <c r="J166" s="43"/>
      <c r="K166" s="43"/>
      <c r="L166" s="43"/>
      <c r="M166" s="43"/>
      <c r="N166" s="44"/>
      <c r="O166" s="23"/>
    </row>
    <row r="167" spans="1:15" s="7" customFormat="1" ht="72" hidden="1" customHeight="1">
      <c r="A167" s="42"/>
      <c r="B167" s="24" t="s">
        <v>141</v>
      </c>
      <c r="C167" s="24"/>
      <c r="D167" s="24" t="s">
        <v>140</v>
      </c>
      <c r="E167" s="42" t="s">
        <v>142</v>
      </c>
      <c r="F167" s="42"/>
      <c r="G167" s="24" t="s">
        <v>34</v>
      </c>
      <c r="H167" s="25" t="s">
        <v>34</v>
      </c>
      <c r="I167" s="43"/>
      <c r="J167" s="43"/>
      <c r="K167" s="43"/>
      <c r="L167" s="43"/>
      <c r="M167" s="43"/>
      <c r="N167" s="44"/>
      <c r="O167" s="23"/>
    </row>
    <row r="168" spans="1:15" s="7" customFormat="1" ht="18.75" customHeight="1">
      <c r="A168" s="86" t="s">
        <v>143</v>
      </c>
      <c r="B168" s="84" t="s">
        <v>144</v>
      </c>
      <c r="C168" s="84" t="s">
        <v>52</v>
      </c>
      <c r="D168" s="84" t="s">
        <v>81</v>
      </c>
      <c r="E168" s="84" t="s">
        <v>17</v>
      </c>
      <c r="F168" s="84" t="s">
        <v>375</v>
      </c>
      <c r="G168" s="41" t="s">
        <v>18</v>
      </c>
      <c r="H168" s="25">
        <f>SUM(H169:H172)</f>
        <v>3577.4</v>
      </c>
      <c r="I168" s="25">
        <f t="shared" ref="I168:N168" si="34">SUM(I169:I172)</f>
        <v>0</v>
      </c>
      <c r="J168" s="25">
        <f t="shared" si="34"/>
        <v>0</v>
      </c>
      <c r="K168" s="25">
        <f t="shared" si="34"/>
        <v>0</v>
      </c>
      <c r="L168" s="25">
        <f t="shared" si="34"/>
        <v>0</v>
      </c>
      <c r="M168" s="25">
        <f t="shared" si="34"/>
        <v>0</v>
      </c>
      <c r="N168" s="25">
        <f t="shared" si="34"/>
        <v>3577.4</v>
      </c>
      <c r="O168" s="23"/>
    </row>
    <row r="169" spans="1:15" s="7" customFormat="1" ht="16.5" customHeight="1">
      <c r="A169" s="86"/>
      <c r="B169" s="84"/>
      <c r="C169" s="84"/>
      <c r="D169" s="84"/>
      <c r="E169" s="84"/>
      <c r="F169" s="84"/>
      <c r="G169" s="41" t="s">
        <v>19</v>
      </c>
      <c r="H169" s="25">
        <v>3236.7</v>
      </c>
      <c r="I169" s="25">
        <v>0</v>
      </c>
      <c r="J169" s="25">
        <v>0</v>
      </c>
      <c r="K169" s="25">
        <v>0</v>
      </c>
      <c r="L169" s="25">
        <v>0</v>
      </c>
      <c r="M169" s="25">
        <v>0</v>
      </c>
      <c r="N169" s="25">
        <v>3236.7</v>
      </c>
      <c r="O169" s="23"/>
    </row>
    <row r="170" spans="1:15" s="7" customFormat="1" ht="19.5" customHeight="1">
      <c r="A170" s="86"/>
      <c r="B170" s="84"/>
      <c r="C170" s="84"/>
      <c r="D170" s="84"/>
      <c r="E170" s="84"/>
      <c r="F170" s="84"/>
      <c r="G170" s="41" t="s">
        <v>20</v>
      </c>
      <c r="H170" s="25">
        <v>170.4</v>
      </c>
      <c r="I170" s="25">
        <v>0</v>
      </c>
      <c r="J170" s="25">
        <v>0</v>
      </c>
      <c r="K170" s="25">
        <v>0</v>
      </c>
      <c r="L170" s="25">
        <v>0</v>
      </c>
      <c r="M170" s="25">
        <v>0</v>
      </c>
      <c r="N170" s="25">
        <v>170.4</v>
      </c>
      <c r="O170" s="23"/>
    </row>
    <row r="171" spans="1:15" s="7" customFormat="1" ht="15.75" customHeight="1">
      <c r="A171" s="86"/>
      <c r="B171" s="84"/>
      <c r="C171" s="84"/>
      <c r="D171" s="84"/>
      <c r="E171" s="84"/>
      <c r="F171" s="84"/>
      <c r="G171" s="41" t="s">
        <v>21</v>
      </c>
      <c r="H171" s="25">
        <v>170.3</v>
      </c>
      <c r="I171" s="25">
        <v>0</v>
      </c>
      <c r="J171" s="25">
        <v>0</v>
      </c>
      <c r="K171" s="25">
        <v>0</v>
      </c>
      <c r="L171" s="25">
        <v>0</v>
      </c>
      <c r="M171" s="25">
        <v>0</v>
      </c>
      <c r="N171" s="25">
        <v>170.3</v>
      </c>
      <c r="O171" s="23"/>
    </row>
    <row r="172" spans="1:15" s="7" customFormat="1" ht="18.75" customHeight="1">
      <c r="A172" s="86"/>
      <c r="B172" s="84"/>
      <c r="C172" s="84"/>
      <c r="D172" s="84"/>
      <c r="E172" s="84"/>
      <c r="F172" s="84"/>
      <c r="G172" s="24" t="s">
        <v>22</v>
      </c>
      <c r="H172" s="25">
        <v>0</v>
      </c>
      <c r="I172" s="25">
        <v>0</v>
      </c>
      <c r="J172" s="25">
        <v>0</v>
      </c>
      <c r="K172" s="25">
        <v>0</v>
      </c>
      <c r="L172" s="25">
        <v>0</v>
      </c>
      <c r="M172" s="25">
        <v>0</v>
      </c>
      <c r="N172" s="25">
        <v>0</v>
      </c>
      <c r="O172" s="23"/>
    </row>
    <row r="173" spans="1:15" s="7" customFormat="1" ht="98.25" customHeight="1">
      <c r="A173" s="42" t="s">
        <v>145</v>
      </c>
      <c r="B173" s="24" t="s">
        <v>146</v>
      </c>
      <c r="C173" s="73" t="s">
        <v>52</v>
      </c>
      <c r="D173" s="24" t="s">
        <v>65</v>
      </c>
      <c r="E173" s="24" t="s">
        <v>32</v>
      </c>
      <c r="F173" s="24" t="s">
        <v>147</v>
      </c>
      <c r="G173" s="24" t="s">
        <v>34</v>
      </c>
      <c r="H173" s="25" t="s">
        <v>34</v>
      </c>
      <c r="I173" s="25" t="s">
        <v>34</v>
      </c>
      <c r="J173" s="25" t="s">
        <v>34</v>
      </c>
      <c r="K173" s="25" t="s">
        <v>34</v>
      </c>
      <c r="L173" s="25" t="s">
        <v>34</v>
      </c>
      <c r="M173" s="25" t="s">
        <v>34</v>
      </c>
      <c r="N173" s="25" t="s">
        <v>34</v>
      </c>
      <c r="O173" s="23"/>
    </row>
    <row r="174" spans="1:15" s="7" customFormat="1" ht="72.75" customHeight="1">
      <c r="A174" s="42" t="s">
        <v>148</v>
      </c>
      <c r="B174" s="24" t="s">
        <v>149</v>
      </c>
      <c r="C174" s="24" t="s">
        <v>52</v>
      </c>
      <c r="D174" s="24" t="s">
        <v>65</v>
      </c>
      <c r="E174" s="24" t="s">
        <v>47</v>
      </c>
      <c r="F174" s="24" t="s">
        <v>150</v>
      </c>
      <c r="G174" s="24" t="s">
        <v>34</v>
      </c>
      <c r="H174" s="25" t="s">
        <v>34</v>
      </c>
      <c r="I174" s="25" t="s">
        <v>34</v>
      </c>
      <c r="J174" s="25" t="s">
        <v>34</v>
      </c>
      <c r="K174" s="25" t="s">
        <v>34</v>
      </c>
      <c r="L174" s="25" t="s">
        <v>34</v>
      </c>
      <c r="M174" s="25" t="s">
        <v>34</v>
      </c>
      <c r="N174" s="25" t="s">
        <v>34</v>
      </c>
      <c r="O174" s="23"/>
    </row>
    <row r="175" spans="1:15" s="7" customFormat="1" ht="18.75" customHeight="1">
      <c r="A175" s="86" t="s">
        <v>151</v>
      </c>
      <c r="B175" s="84" t="s">
        <v>152</v>
      </c>
      <c r="C175" s="84" t="s">
        <v>15</v>
      </c>
      <c r="D175" s="84" t="s">
        <v>24</v>
      </c>
      <c r="E175" s="84" t="s">
        <v>17</v>
      </c>
      <c r="F175" s="84" t="s">
        <v>15</v>
      </c>
      <c r="G175" s="41" t="s">
        <v>18</v>
      </c>
      <c r="H175" s="59">
        <f>SUM(H176:H179)</f>
        <v>601849.89999999991</v>
      </c>
      <c r="I175" s="59">
        <f t="shared" ref="I175:M175" si="35">SUM(I176:I179)</f>
        <v>534949.6</v>
      </c>
      <c r="J175" s="59">
        <f t="shared" si="35"/>
        <v>534950.6</v>
      </c>
      <c r="K175" s="59">
        <f t="shared" si="35"/>
        <v>534951.6</v>
      </c>
      <c r="L175" s="59">
        <f t="shared" si="35"/>
        <v>534952.6</v>
      </c>
      <c r="M175" s="59">
        <f t="shared" si="35"/>
        <v>534953.6</v>
      </c>
      <c r="N175" s="59">
        <f>SUM(N176:N179)</f>
        <v>474841.49999999994</v>
      </c>
      <c r="O175" s="23"/>
    </row>
    <row r="176" spans="1:15" s="7" customFormat="1" ht="18" customHeight="1">
      <c r="A176" s="86"/>
      <c r="B176" s="84"/>
      <c r="C176" s="84"/>
      <c r="D176" s="84"/>
      <c r="E176" s="84"/>
      <c r="F176" s="84"/>
      <c r="G176" s="41" t="s">
        <v>19</v>
      </c>
      <c r="H176" s="59">
        <f>H181+H187+H193+H199+H204</f>
        <v>0</v>
      </c>
      <c r="I176" s="59">
        <f t="shared" ref="I176:N176" si="36">I181+I187+I193+I199+I204</f>
        <v>0</v>
      </c>
      <c r="J176" s="59">
        <f t="shared" si="36"/>
        <v>0</v>
      </c>
      <c r="K176" s="59">
        <f t="shared" si="36"/>
        <v>0</v>
      </c>
      <c r="L176" s="59">
        <f t="shared" si="36"/>
        <v>0</v>
      </c>
      <c r="M176" s="59">
        <f t="shared" si="36"/>
        <v>0</v>
      </c>
      <c r="N176" s="59">
        <f t="shared" si="36"/>
        <v>0</v>
      </c>
      <c r="O176" s="23"/>
    </row>
    <row r="177" spans="1:16" s="7" customFormat="1" ht="20.25" customHeight="1">
      <c r="A177" s="86"/>
      <c r="B177" s="84"/>
      <c r="C177" s="84"/>
      <c r="D177" s="84"/>
      <c r="E177" s="84"/>
      <c r="F177" s="84"/>
      <c r="G177" s="41" t="s">
        <v>20</v>
      </c>
      <c r="H177" s="59">
        <f>H182+H188+H194+H200</f>
        <v>260172.3</v>
      </c>
      <c r="I177" s="59">
        <f t="shared" ref="I177:N178" si="37">I182+I188+I194+I200</f>
        <v>194817.7</v>
      </c>
      <c r="J177" s="59">
        <f t="shared" si="37"/>
        <v>194817.7</v>
      </c>
      <c r="K177" s="59">
        <f t="shared" si="37"/>
        <v>194817.7</v>
      </c>
      <c r="L177" s="59">
        <f t="shared" si="37"/>
        <v>194817.7</v>
      </c>
      <c r="M177" s="59">
        <f t="shared" si="37"/>
        <v>194817.7</v>
      </c>
      <c r="N177" s="59">
        <f t="shared" si="37"/>
        <v>191991.3</v>
      </c>
      <c r="O177" s="23">
        <v>191991.3</v>
      </c>
      <c r="P177" s="23">
        <f>N177-O177</f>
        <v>0</v>
      </c>
    </row>
    <row r="178" spans="1:16" s="7" customFormat="1" ht="19.5" customHeight="1">
      <c r="A178" s="86"/>
      <c r="B178" s="84"/>
      <c r="C178" s="84"/>
      <c r="D178" s="84"/>
      <c r="E178" s="84"/>
      <c r="F178" s="84"/>
      <c r="G178" s="41" t="s">
        <v>21</v>
      </c>
      <c r="H178" s="59">
        <f>H183+H189+H195+H201</f>
        <v>341677.6</v>
      </c>
      <c r="I178" s="59">
        <f t="shared" si="37"/>
        <v>340130.89999999997</v>
      </c>
      <c r="J178" s="59">
        <f t="shared" si="37"/>
        <v>340130.89999999997</v>
      </c>
      <c r="K178" s="59">
        <f t="shared" si="37"/>
        <v>340130.89999999997</v>
      </c>
      <c r="L178" s="59">
        <f t="shared" si="37"/>
        <v>340130.89999999997</v>
      </c>
      <c r="M178" s="59">
        <f t="shared" si="37"/>
        <v>340130.89999999997</v>
      </c>
      <c r="N178" s="59">
        <f t="shared" si="37"/>
        <v>282850.19999999995</v>
      </c>
      <c r="O178" s="23">
        <v>282850.2</v>
      </c>
      <c r="P178" s="23">
        <f>N178-O178</f>
        <v>0</v>
      </c>
    </row>
    <row r="179" spans="1:16" s="7" customFormat="1" ht="18" customHeight="1">
      <c r="A179" s="86"/>
      <c r="B179" s="84"/>
      <c r="C179" s="84"/>
      <c r="D179" s="84"/>
      <c r="E179" s="84"/>
      <c r="F179" s="84"/>
      <c r="G179" s="24" t="s">
        <v>22</v>
      </c>
      <c r="H179" s="59">
        <f>H184+H190+H196+H202+H237</f>
        <v>0</v>
      </c>
      <c r="I179" s="59">
        <f t="shared" ref="I179:N179" si="38">I184+I190+I196+I202+I237</f>
        <v>1</v>
      </c>
      <c r="J179" s="59">
        <f t="shared" si="38"/>
        <v>2</v>
      </c>
      <c r="K179" s="59">
        <f t="shared" si="38"/>
        <v>3</v>
      </c>
      <c r="L179" s="59">
        <f t="shared" si="38"/>
        <v>4</v>
      </c>
      <c r="M179" s="59">
        <f t="shared" si="38"/>
        <v>5</v>
      </c>
      <c r="N179" s="59">
        <f t="shared" si="38"/>
        <v>0</v>
      </c>
      <c r="O179" s="23"/>
    </row>
    <row r="180" spans="1:16" s="7" customFormat="1" ht="17.25" customHeight="1">
      <c r="A180" s="86" t="s">
        <v>153</v>
      </c>
      <c r="B180" s="84" t="s">
        <v>154</v>
      </c>
      <c r="C180" s="84" t="s">
        <v>27</v>
      </c>
      <c r="D180" s="84" t="s">
        <v>45</v>
      </c>
      <c r="E180" s="84" t="s">
        <v>17</v>
      </c>
      <c r="F180" s="84"/>
      <c r="G180" s="41" t="s">
        <v>18</v>
      </c>
      <c r="H180" s="25">
        <f>SUM(H181:H184)</f>
        <v>206860.4</v>
      </c>
      <c r="I180" s="25">
        <f t="shared" ref="I180:N180" si="39">SUM(I181:I184)</f>
        <v>180759.90000000002</v>
      </c>
      <c r="J180" s="25">
        <f t="shared" si="39"/>
        <v>180760.90000000002</v>
      </c>
      <c r="K180" s="25">
        <f t="shared" si="39"/>
        <v>180761.90000000002</v>
      </c>
      <c r="L180" s="25">
        <f t="shared" si="39"/>
        <v>180762.90000000002</v>
      </c>
      <c r="M180" s="25">
        <f t="shared" si="39"/>
        <v>180763.90000000002</v>
      </c>
      <c r="N180" s="25">
        <f t="shared" si="39"/>
        <v>166696.20000000001</v>
      </c>
      <c r="O180" s="23"/>
    </row>
    <row r="181" spans="1:16" s="7" customFormat="1" ht="16.5" customHeight="1">
      <c r="A181" s="86"/>
      <c r="B181" s="84"/>
      <c r="C181" s="84"/>
      <c r="D181" s="84"/>
      <c r="E181" s="84"/>
      <c r="F181" s="84"/>
      <c r="G181" s="41" t="s">
        <v>19</v>
      </c>
      <c r="H181" s="25">
        <v>0</v>
      </c>
      <c r="I181" s="25">
        <v>0</v>
      </c>
      <c r="J181" s="25">
        <v>0</v>
      </c>
      <c r="K181" s="25">
        <v>0</v>
      </c>
      <c r="L181" s="25">
        <v>0</v>
      </c>
      <c r="M181" s="25">
        <v>0</v>
      </c>
      <c r="N181" s="25">
        <v>0</v>
      </c>
      <c r="O181" s="23"/>
    </row>
    <row r="182" spans="1:16" s="7" customFormat="1" ht="18" customHeight="1">
      <c r="A182" s="86"/>
      <c r="B182" s="84"/>
      <c r="C182" s="84"/>
      <c r="D182" s="84"/>
      <c r="E182" s="84"/>
      <c r="F182" s="84"/>
      <c r="G182" s="41" t="s">
        <v>20</v>
      </c>
      <c r="H182" s="25">
        <v>94268.2</v>
      </c>
      <c r="I182" s="25">
        <v>69800.3</v>
      </c>
      <c r="J182" s="25">
        <v>69800.3</v>
      </c>
      <c r="K182" s="25">
        <v>69800.3</v>
      </c>
      <c r="L182" s="25">
        <v>69800.3</v>
      </c>
      <c r="M182" s="25">
        <v>69800.3</v>
      </c>
      <c r="N182" s="25">
        <f>69494.4-20.2</f>
        <v>69474.2</v>
      </c>
      <c r="O182" s="23"/>
    </row>
    <row r="183" spans="1:16" s="7" customFormat="1" ht="20.25" customHeight="1">
      <c r="A183" s="86"/>
      <c r="B183" s="84"/>
      <c r="C183" s="84"/>
      <c r="D183" s="84"/>
      <c r="E183" s="84"/>
      <c r="F183" s="84"/>
      <c r="G183" s="41" t="s">
        <v>21</v>
      </c>
      <c r="H183" s="25">
        <v>112592.2</v>
      </c>
      <c r="I183" s="25">
        <f>111033.6-75</f>
        <v>110958.6</v>
      </c>
      <c r="J183" s="25">
        <f>111033.6-75</f>
        <v>110958.6</v>
      </c>
      <c r="K183" s="25">
        <f>111033.6-75</f>
        <v>110958.6</v>
      </c>
      <c r="L183" s="25">
        <f>111033.6-75</f>
        <v>110958.6</v>
      </c>
      <c r="M183" s="25">
        <f>111033.6-75</f>
        <v>110958.6</v>
      </c>
      <c r="N183" s="25">
        <f>97201.9+20.1</f>
        <v>97222</v>
      </c>
      <c r="O183" s="23"/>
    </row>
    <row r="184" spans="1:16" s="7" customFormat="1" ht="18" customHeight="1">
      <c r="A184" s="86"/>
      <c r="B184" s="84"/>
      <c r="C184" s="84"/>
      <c r="D184" s="84"/>
      <c r="E184" s="84"/>
      <c r="F184" s="84"/>
      <c r="G184" s="24" t="s">
        <v>22</v>
      </c>
      <c r="H184" s="25">
        <v>0</v>
      </c>
      <c r="I184" s="25">
        <v>1</v>
      </c>
      <c r="J184" s="25">
        <v>2</v>
      </c>
      <c r="K184" s="25">
        <v>3</v>
      </c>
      <c r="L184" s="25">
        <v>4</v>
      </c>
      <c r="M184" s="25">
        <v>5</v>
      </c>
      <c r="N184" s="25">
        <v>0</v>
      </c>
      <c r="O184" s="23"/>
    </row>
    <row r="185" spans="1:16" s="7" customFormat="1" ht="81.75" customHeight="1">
      <c r="A185" s="42" t="s">
        <v>155</v>
      </c>
      <c r="B185" s="24" t="s">
        <v>156</v>
      </c>
      <c r="C185" s="24" t="s">
        <v>56</v>
      </c>
      <c r="D185" s="24" t="s">
        <v>101</v>
      </c>
      <c r="E185" s="24" t="s">
        <v>157</v>
      </c>
      <c r="F185" s="24" t="s">
        <v>376</v>
      </c>
      <c r="G185" s="24" t="s">
        <v>34</v>
      </c>
      <c r="H185" s="25" t="s">
        <v>34</v>
      </c>
      <c r="I185" s="25" t="s">
        <v>34</v>
      </c>
      <c r="J185" s="25" t="s">
        <v>34</v>
      </c>
      <c r="K185" s="25" t="s">
        <v>34</v>
      </c>
      <c r="L185" s="25" t="s">
        <v>34</v>
      </c>
      <c r="M185" s="25" t="s">
        <v>34</v>
      </c>
      <c r="N185" s="25" t="s">
        <v>34</v>
      </c>
      <c r="O185" s="23"/>
    </row>
    <row r="186" spans="1:16" s="7" customFormat="1" ht="21.75" customHeight="1">
      <c r="A186" s="86" t="s">
        <v>158</v>
      </c>
      <c r="B186" s="84" t="s">
        <v>159</v>
      </c>
      <c r="C186" s="84" t="s">
        <v>27</v>
      </c>
      <c r="D186" s="84" t="s">
        <v>160</v>
      </c>
      <c r="E186" s="84" t="s">
        <v>17</v>
      </c>
      <c r="F186" s="84"/>
      <c r="G186" s="41" t="s">
        <v>18</v>
      </c>
      <c r="H186" s="25">
        <f>SUM(H187:H190)</f>
        <v>237701.09999999998</v>
      </c>
      <c r="I186" s="25">
        <f t="shared" ref="I186:N186" si="40">SUM(I187:I190)</f>
        <v>217296.90000000002</v>
      </c>
      <c r="J186" s="25">
        <f t="shared" si="40"/>
        <v>217296.90000000002</v>
      </c>
      <c r="K186" s="25">
        <f t="shared" si="40"/>
        <v>217296.90000000002</v>
      </c>
      <c r="L186" s="25">
        <f t="shared" si="40"/>
        <v>217296.90000000002</v>
      </c>
      <c r="M186" s="25">
        <f t="shared" si="40"/>
        <v>217296.90000000002</v>
      </c>
      <c r="N186" s="25">
        <f t="shared" si="40"/>
        <v>188602</v>
      </c>
      <c r="O186" s="23"/>
    </row>
    <row r="187" spans="1:16" s="7" customFormat="1" ht="18.75" customHeight="1">
      <c r="A187" s="86"/>
      <c r="B187" s="84"/>
      <c r="C187" s="84"/>
      <c r="D187" s="84"/>
      <c r="E187" s="84"/>
      <c r="F187" s="84"/>
      <c r="G187" s="41" t="s">
        <v>19</v>
      </c>
      <c r="H187" s="25">
        <v>0</v>
      </c>
      <c r="I187" s="25">
        <v>0</v>
      </c>
      <c r="J187" s="25">
        <v>0</v>
      </c>
      <c r="K187" s="25">
        <v>0</v>
      </c>
      <c r="L187" s="25">
        <v>0</v>
      </c>
      <c r="M187" s="25">
        <v>0</v>
      </c>
      <c r="N187" s="25">
        <v>0</v>
      </c>
      <c r="O187" s="23"/>
    </row>
    <row r="188" spans="1:16" s="7" customFormat="1" ht="21.75" customHeight="1">
      <c r="A188" s="86"/>
      <c r="B188" s="84"/>
      <c r="C188" s="84"/>
      <c r="D188" s="84"/>
      <c r="E188" s="84"/>
      <c r="F188" s="84"/>
      <c r="G188" s="41" t="s">
        <v>20</v>
      </c>
      <c r="H188" s="25">
        <v>76519.7</v>
      </c>
      <c r="I188" s="25">
        <v>56943.3</v>
      </c>
      <c r="J188" s="25">
        <v>56943.3</v>
      </c>
      <c r="K188" s="25">
        <v>56943.3</v>
      </c>
      <c r="L188" s="25">
        <v>56943.3</v>
      </c>
      <c r="M188" s="25">
        <v>56943.3</v>
      </c>
      <c r="N188" s="25">
        <v>56229.7</v>
      </c>
      <c r="O188" s="23"/>
    </row>
    <row r="189" spans="1:16" s="7" customFormat="1" ht="24" customHeight="1">
      <c r="A189" s="86"/>
      <c r="B189" s="84"/>
      <c r="C189" s="84"/>
      <c r="D189" s="84"/>
      <c r="E189" s="84"/>
      <c r="F189" s="84"/>
      <c r="G189" s="41" t="s">
        <v>21</v>
      </c>
      <c r="H189" s="25">
        <v>161181.4</v>
      </c>
      <c r="I189" s="25">
        <v>160353.60000000001</v>
      </c>
      <c r="J189" s="25">
        <v>160353.60000000001</v>
      </c>
      <c r="K189" s="25">
        <v>160353.60000000001</v>
      </c>
      <c r="L189" s="25">
        <v>160353.60000000001</v>
      </c>
      <c r="M189" s="25">
        <v>160353.60000000001</v>
      </c>
      <c r="N189" s="25">
        <v>132372.29999999999</v>
      </c>
      <c r="O189" s="23"/>
    </row>
    <row r="190" spans="1:16" s="7" customFormat="1" ht="20.25" customHeight="1">
      <c r="A190" s="86"/>
      <c r="B190" s="84"/>
      <c r="C190" s="84"/>
      <c r="D190" s="84"/>
      <c r="E190" s="84"/>
      <c r="F190" s="84"/>
      <c r="G190" s="24" t="s">
        <v>22</v>
      </c>
      <c r="H190" s="25">
        <v>0</v>
      </c>
      <c r="I190" s="25">
        <v>0</v>
      </c>
      <c r="J190" s="25">
        <v>0</v>
      </c>
      <c r="K190" s="25">
        <v>0</v>
      </c>
      <c r="L190" s="25">
        <v>0</v>
      </c>
      <c r="M190" s="25">
        <v>0</v>
      </c>
      <c r="N190" s="25">
        <v>0</v>
      </c>
      <c r="O190" s="23"/>
    </row>
    <row r="191" spans="1:16" s="7" customFormat="1" ht="87" customHeight="1">
      <c r="A191" s="42" t="s">
        <v>161</v>
      </c>
      <c r="B191" s="24" t="s">
        <v>162</v>
      </c>
      <c r="C191" s="24" t="s">
        <v>56</v>
      </c>
      <c r="D191" s="24" t="s">
        <v>101</v>
      </c>
      <c r="E191" s="24" t="s">
        <v>157</v>
      </c>
      <c r="F191" s="24" t="s">
        <v>377</v>
      </c>
      <c r="G191" s="24" t="s">
        <v>34</v>
      </c>
      <c r="H191" s="25" t="s">
        <v>34</v>
      </c>
      <c r="I191" s="25" t="s">
        <v>34</v>
      </c>
      <c r="J191" s="25" t="s">
        <v>34</v>
      </c>
      <c r="K191" s="25" t="s">
        <v>34</v>
      </c>
      <c r="L191" s="25" t="s">
        <v>34</v>
      </c>
      <c r="M191" s="25" t="s">
        <v>34</v>
      </c>
      <c r="N191" s="25" t="s">
        <v>34</v>
      </c>
      <c r="O191" s="23"/>
    </row>
    <row r="192" spans="1:16" s="7" customFormat="1" ht="21.75" customHeight="1">
      <c r="A192" s="86" t="s">
        <v>163</v>
      </c>
      <c r="B192" s="84" t="s">
        <v>164</v>
      </c>
      <c r="C192" s="84" t="s">
        <v>27</v>
      </c>
      <c r="D192" s="84" t="s">
        <v>45</v>
      </c>
      <c r="E192" s="84" t="s">
        <v>17</v>
      </c>
      <c r="F192" s="84"/>
      <c r="G192" s="41" t="s">
        <v>18</v>
      </c>
      <c r="H192" s="25">
        <f>SUM(H193:H196)</f>
        <v>18445.900000000001</v>
      </c>
      <c r="I192" s="25">
        <f t="shared" ref="I192:N192" si="41">SUM(I193:I196)</f>
        <v>16168.5</v>
      </c>
      <c r="J192" s="25">
        <f t="shared" si="41"/>
        <v>16168.5</v>
      </c>
      <c r="K192" s="25">
        <f t="shared" si="41"/>
        <v>16168.5</v>
      </c>
      <c r="L192" s="25">
        <f t="shared" si="41"/>
        <v>16168.5</v>
      </c>
      <c r="M192" s="25">
        <f t="shared" si="41"/>
        <v>16168.5</v>
      </c>
      <c r="N192" s="25">
        <f t="shared" si="41"/>
        <v>15080.6</v>
      </c>
      <c r="O192" s="23"/>
    </row>
    <row r="193" spans="1:15" s="7" customFormat="1" ht="19.5" customHeight="1">
      <c r="A193" s="86"/>
      <c r="B193" s="84"/>
      <c r="C193" s="84"/>
      <c r="D193" s="84"/>
      <c r="E193" s="84"/>
      <c r="F193" s="84"/>
      <c r="G193" s="41" t="s">
        <v>19</v>
      </c>
      <c r="H193" s="25">
        <v>0</v>
      </c>
      <c r="I193" s="25">
        <v>0</v>
      </c>
      <c r="J193" s="25">
        <v>0</v>
      </c>
      <c r="K193" s="25">
        <v>0</v>
      </c>
      <c r="L193" s="25">
        <v>0</v>
      </c>
      <c r="M193" s="25">
        <v>0</v>
      </c>
      <c r="N193" s="25">
        <v>0</v>
      </c>
      <c r="O193" s="23"/>
    </row>
    <row r="194" spans="1:15" s="7" customFormat="1" ht="21" customHeight="1">
      <c r="A194" s="86"/>
      <c r="B194" s="84"/>
      <c r="C194" s="84"/>
      <c r="D194" s="84"/>
      <c r="E194" s="84"/>
      <c r="F194" s="84"/>
      <c r="G194" s="41" t="s">
        <v>20</v>
      </c>
      <c r="H194" s="25">
        <v>9967.2999999999993</v>
      </c>
      <c r="I194" s="25">
        <v>7614.9</v>
      </c>
      <c r="J194" s="25">
        <v>7614.9</v>
      </c>
      <c r="K194" s="25">
        <v>7614.9</v>
      </c>
      <c r="L194" s="25">
        <v>7614.9</v>
      </c>
      <c r="M194" s="25">
        <v>7614.9</v>
      </c>
      <c r="N194" s="25">
        <v>7389.8</v>
      </c>
      <c r="O194" s="23"/>
    </row>
    <row r="195" spans="1:15" s="7" customFormat="1" ht="22.5" customHeight="1">
      <c r="A195" s="86"/>
      <c r="B195" s="84"/>
      <c r="C195" s="84"/>
      <c r="D195" s="84"/>
      <c r="E195" s="84"/>
      <c r="F195" s="84"/>
      <c r="G195" s="41" t="s">
        <v>21</v>
      </c>
      <c r="H195" s="25">
        <v>8478.6</v>
      </c>
      <c r="I195" s="25">
        <v>8553.6</v>
      </c>
      <c r="J195" s="25">
        <v>8553.6</v>
      </c>
      <c r="K195" s="25">
        <v>8553.6</v>
      </c>
      <c r="L195" s="25">
        <v>8553.6</v>
      </c>
      <c r="M195" s="25">
        <v>8553.6</v>
      </c>
      <c r="N195" s="25">
        <v>7690.8</v>
      </c>
      <c r="O195" s="23"/>
    </row>
    <row r="196" spans="1:15" s="7" customFormat="1" ht="21.75" customHeight="1">
      <c r="A196" s="86"/>
      <c r="B196" s="84"/>
      <c r="C196" s="84"/>
      <c r="D196" s="84"/>
      <c r="E196" s="84"/>
      <c r="F196" s="84"/>
      <c r="G196" s="24" t="s">
        <v>22</v>
      </c>
      <c r="H196" s="25">
        <v>0</v>
      </c>
      <c r="I196" s="25">
        <v>0</v>
      </c>
      <c r="J196" s="25">
        <v>0</v>
      </c>
      <c r="K196" s="25">
        <v>0</v>
      </c>
      <c r="L196" s="25">
        <v>0</v>
      </c>
      <c r="M196" s="25">
        <v>0</v>
      </c>
      <c r="N196" s="25">
        <v>0</v>
      </c>
      <c r="O196" s="23"/>
    </row>
    <row r="197" spans="1:15" s="7" customFormat="1" ht="87.75" customHeight="1">
      <c r="A197" s="42" t="s">
        <v>165</v>
      </c>
      <c r="B197" s="24" t="s">
        <v>166</v>
      </c>
      <c r="C197" s="24" t="s">
        <v>56</v>
      </c>
      <c r="D197" s="24" t="s">
        <v>167</v>
      </c>
      <c r="E197" s="24" t="s">
        <v>157</v>
      </c>
      <c r="F197" s="24" t="s">
        <v>378</v>
      </c>
      <c r="G197" s="24" t="s">
        <v>34</v>
      </c>
      <c r="H197" s="25" t="s">
        <v>34</v>
      </c>
      <c r="I197" s="25" t="s">
        <v>34</v>
      </c>
      <c r="J197" s="25" t="s">
        <v>34</v>
      </c>
      <c r="K197" s="25" t="s">
        <v>34</v>
      </c>
      <c r="L197" s="25" t="s">
        <v>34</v>
      </c>
      <c r="M197" s="25" t="s">
        <v>34</v>
      </c>
      <c r="N197" s="25" t="s">
        <v>34</v>
      </c>
      <c r="O197" s="23"/>
    </row>
    <row r="198" spans="1:15" s="7" customFormat="1" ht="20.25" customHeight="1">
      <c r="A198" s="86" t="s">
        <v>168</v>
      </c>
      <c r="B198" s="84" t="s">
        <v>169</v>
      </c>
      <c r="C198" s="84" t="s">
        <v>27</v>
      </c>
      <c r="D198" s="84" t="s">
        <v>45</v>
      </c>
      <c r="E198" s="84" t="s">
        <v>17</v>
      </c>
      <c r="F198" s="84"/>
      <c r="G198" s="41" t="s">
        <v>18</v>
      </c>
      <c r="H198" s="25">
        <f>SUM(H199:H202)</f>
        <v>138842.5</v>
      </c>
      <c r="I198" s="25">
        <f t="shared" ref="I198:N198" si="42">SUM(I199:I202)</f>
        <v>120724.29999999999</v>
      </c>
      <c r="J198" s="25">
        <f t="shared" si="42"/>
        <v>120724.29999999999</v>
      </c>
      <c r="K198" s="25">
        <f t="shared" si="42"/>
        <v>120724.29999999999</v>
      </c>
      <c r="L198" s="25">
        <f t="shared" si="42"/>
        <v>120724.29999999999</v>
      </c>
      <c r="M198" s="25">
        <f t="shared" si="42"/>
        <v>120724.29999999999</v>
      </c>
      <c r="N198" s="25">
        <f t="shared" si="42"/>
        <v>104462.7</v>
      </c>
      <c r="O198" s="23"/>
    </row>
    <row r="199" spans="1:15" s="7" customFormat="1" ht="20.25" customHeight="1">
      <c r="A199" s="86"/>
      <c r="B199" s="84"/>
      <c r="C199" s="84"/>
      <c r="D199" s="84"/>
      <c r="E199" s="84"/>
      <c r="F199" s="84"/>
      <c r="G199" s="41" t="s">
        <v>19</v>
      </c>
      <c r="H199" s="25">
        <v>0</v>
      </c>
      <c r="I199" s="25">
        <v>0</v>
      </c>
      <c r="J199" s="25">
        <v>0</v>
      </c>
      <c r="K199" s="25">
        <v>0</v>
      </c>
      <c r="L199" s="25">
        <v>0</v>
      </c>
      <c r="M199" s="25">
        <v>0</v>
      </c>
      <c r="N199" s="25">
        <v>0</v>
      </c>
      <c r="O199" s="23"/>
    </row>
    <row r="200" spans="1:15" s="7" customFormat="1" ht="16.5" customHeight="1">
      <c r="A200" s="86"/>
      <c r="B200" s="84"/>
      <c r="C200" s="84"/>
      <c r="D200" s="84"/>
      <c r="E200" s="84"/>
      <c r="F200" s="84"/>
      <c r="G200" s="41" t="s">
        <v>20</v>
      </c>
      <c r="H200" s="25">
        <v>79417.100000000006</v>
      </c>
      <c r="I200" s="25">
        <v>60459.199999999997</v>
      </c>
      <c r="J200" s="25">
        <v>60459.199999999997</v>
      </c>
      <c r="K200" s="25">
        <v>60459.199999999997</v>
      </c>
      <c r="L200" s="25">
        <v>60459.199999999997</v>
      </c>
      <c r="M200" s="25">
        <v>60459.199999999997</v>
      </c>
      <c r="N200" s="25">
        <v>58897.599999999999</v>
      </c>
      <c r="O200" s="23"/>
    </row>
    <row r="201" spans="1:15" s="7" customFormat="1" ht="18.75" customHeight="1">
      <c r="A201" s="86"/>
      <c r="B201" s="84"/>
      <c r="C201" s="84"/>
      <c r="D201" s="84"/>
      <c r="E201" s="84"/>
      <c r="F201" s="84"/>
      <c r="G201" s="41" t="s">
        <v>21</v>
      </c>
      <c r="H201" s="25">
        <v>59425.4</v>
      </c>
      <c r="I201" s="25">
        <v>60265.1</v>
      </c>
      <c r="J201" s="25">
        <v>60265.1</v>
      </c>
      <c r="K201" s="25">
        <v>60265.1</v>
      </c>
      <c r="L201" s="25">
        <v>60265.1</v>
      </c>
      <c r="M201" s="25">
        <v>60265.1</v>
      </c>
      <c r="N201" s="25">
        <v>45565.1</v>
      </c>
      <c r="O201" s="23"/>
    </row>
    <row r="202" spans="1:15" s="7" customFormat="1" ht="18.75" customHeight="1">
      <c r="A202" s="86"/>
      <c r="B202" s="84"/>
      <c r="C202" s="84"/>
      <c r="D202" s="84"/>
      <c r="E202" s="84"/>
      <c r="F202" s="84"/>
      <c r="G202" s="24" t="s">
        <v>22</v>
      </c>
      <c r="H202" s="25">
        <v>0</v>
      </c>
      <c r="I202" s="25">
        <v>0</v>
      </c>
      <c r="J202" s="25">
        <v>0</v>
      </c>
      <c r="K202" s="25">
        <v>0</v>
      </c>
      <c r="L202" s="25">
        <v>0</v>
      </c>
      <c r="M202" s="25">
        <v>0</v>
      </c>
      <c r="N202" s="25">
        <v>0</v>
      </c>
      <c r="O202" s="23"/>
    </row>
    <row r="203" spans="1:15" s="7" customFormat="1" ht="2.25" hidden="1" customHeight="1">
      <c r="A203" s="42"/>
      <c r="B203" s="24"/>
      <c r="C203" s="24"/>
      <c r="D203" s="24"/>
      <c r="E203" s="42" t="s">
        <v>170</v>
      </c>
      <c r="F203" s="42"/>
      <c r="G203" s="41" t="s">
        <v>18</v>
      </c>
      <c r="H203" s="25">
        <f>SUM(H204:H237)</f>
        <v>313895.60000000003</v>
      </c>
      <c r="I203" s="43"/>
      <c r="J203" s="43"/>
      <c r="K203" s="43"/>
      <c r="L203" s="43"/>
      <c r="M203" s="43"/>
      <c r="N203" s="44"/>
      <c r="O203" s="23"/>
    </row>
    <row r="204" spans="1:15" s="7" customFormat="1" ht="48" hidden="1" customHeight="1">
      <c r="A204" s="42"/>
      <c r="B204" s="24"/>
      <c r="C204" s="42"/>
      <c r="D204" s="42"/>
      <c r="E204" s="42"/>
      <c r="F204" s="42"/>
      <c r="G204" s="41" t="s">
        <v>19</v>
      </c>
      <c r="H204" s="25">
        <v>0</v>
      </c>
      <c r="I204" s="43"/>
      <c r="J204" s="43"/>
      <c r="K204" s="43"/>
      <c r="L204" s="43"/>
      <c r="M204" s="43"/>
      <c r="N204" s="44"/>
      <c r="O204" s="23"/>
    </row>
    <row r="205" spans="1:15" s="7" customFormat="1" ht="82.5" customHeight="1">
      <c r="A205" s="42" t="s">
        <v>171</v>
      </c>
      <c r="B205" s="24" t="s">
        <v>172</v>
      </c>
      <c r="C205" s="42" t="s">
        <v>56</v>
      </c>
      <c r="D205" s="42" t="s">
        <v>101</v>
      </c>
      <c r="E205" s="24" t="s">
        <v>157</v>
      </c>
      <c r="F205" s="24" t="s">
        <v>379</v>
      </c>
      <c r="G205" s="24" t="s">
        <v>34</v>
      </c>
      <c r="H205" s="25" t="s">
        <v>34</v>
      </c>
      <c r="I205" s="25" t="s">
        <v>34</v>
      </c>
      <c r="J205" s="25" t="s">
        <v>34</v>
      </c>
      <c r="K205" s="25" t="s">
        <v>34</v>
      </c>
      <c r="L205" s="25" t="s">
        <v>34</v>
      </c>
      <c r="M205" s="25" t="s">
        <v>34</v>
      </c>
      <c r="N205" s="25" t="s">
        <v>34</v>
      </c>
      <c r="O205" s="23"/>
    </row>
    <row r="206" spans="1:15" s="7" customFormat="1" ht="16.5" customHeight="1">
      <c r="A206" s="86" t="s">
        <v>173</v>
      </c>
      <c r="B206" s="84" t="s">
        <v>174</v>
      </c>
      <c r="C206" s="84" t="s">
        <v>15</v>
      </c>
      <c r="D206" s="84" t="s">
        <v>24</v>
      </c>
      <c r="E206" s="84" t="s">
        <v>17</v>
      </c>
      <c r="F206" s="84" t="s">
        <v>15</v>
      </c>
      <c r="G206" s="41" t="s">
        <v>18</v>
      </c>
      <c r="H206" s="58">
        <f>SUM(H207:H210)</f>
        <v>77998.2</v>
      </c>
      <c r="I206" s="58">
        <f t="shared" ref="I206:N206" si="43">SUM(I207:I210)</f>
        <v>35414.199999999997</v>
      </c>
      <c r="J206" s="58">
        <f t="shared" si="43"/>
        <v>35414.199999999997</v>
      </c>
      <c r="K206" s="58">
        <f t="shared" si="43"/>
        <v>35414.199999999997</v>
      </c>
      <c r="L206" s="58">
        <f t="shared" si="43"/>
        <v>35414.199999999997</v>
      </c>
      <c r="M206" s="58">
        <f t="shared" si="43"/>
        <v>35414.199999999997</v>
      </c>
      <c r="N206" s="58">
        <f t="shared" si="43"/>
        <v>68685.2</v>
      </c>
      <c r="O206" s="23"/>
    </row>
    <row r="207" spans="1:15" s="7" customFormat="1" ht="17.25" customHeight="1">
      <c r="A207" s="86"/>
      <c r="B207" s="84"/>
      <c r="C207" s="84"/>
      <c r="D207" s="84"/>
      <c r="E207" s="84"/>
      <c r="F207" s="84"/>
      <c r="G207" s="41" t="s">
        <v>19</v>
      </c>
      <c r="H207" s="58">
        <f t="shared" ref="H207:N210" si="44">H212</f>
        <v>0</v>
      </c>
      <c r="I207" s="58">
        <f t="shared" si="44"/>
        <v>0</v>
      </c>
      <c r="J207" s="58">
        <f t="shared" si="44"/>
        <v>0</v>
      </c>
      <c r="K207" s="58">
        <f t="shared" si="44"/>
        <v>0</v>
      </c>
      <c r="L207" s="58">
        <f t="shared" si="44"/>
        <v>0</v>
      </c>
      <c r="M207" s="58">
        <f t="shared" si="44"/>
        <v>0</v>
      </c>
      <c r="N207" s="58">
        <f t="shared" si="44"/>
        <v>0</v>
      </c>
      <c r="O207" s="23"/>
    </row>
    <row r="208" spans="1:15" s="7" customFormat="1" ht="17.25" customHeight="1">
      <c r="A208" s="86"/>
      <c r="B208" s="84"/>
      <c r="C208" s="84"/>
      <c r="D208" s="84"/>
      <c r="E208" s="84"/>
      <c r="F208" s="84"/>
      <c r="G208" s="41" t="s">
        <v>20</v>
      </c>
      <c r="H208" s="58">
        <f t="shared" si="44"/>
        <v>0</v>
      </c>
      <c r="I208" s="58">
        <f t="shared" si="44"/>
        <v>0</v>
      </c>
      <c r="J208" s="58">
        <f t="shared" si="44"/>
        <v>0</v>
      </c>
      <c r="K208" s="58">
        <f t="shared" si="44"/>
        <v>0</v>
      </c>
      <c r="L208" s="58">
        <f t="shared" si="44"/>
        <v>0</v>
      </c>
      <c r="M208" s="58">
        <f t="shared" si="44"/>
        <v>0</v>
      </c>
      <c r="N208" s="58">
        <f t="shared" si="44"/>
        <v>0</v>
      </c>
      <c r="O208" s="23"/>
    </row>
    <row r="209" spans="1:15" s="7" customFormat="1" ht="16.5" customHeight="1">
      <c r="A209" s="86"/>
      <c r="B209" s="84"/>
      <c r="C209" s="84"/>
      <c r="D209" s="84"/>
      <c r="E209" s="84"/>
      <c r="F209" s="84"/>
      <c r="G209" s="41" t="s">
        <v>21</v>
      </c>
      <c r="H209" s="58">
        <f>H214</f>
        <v>75012.3</v>
      </c>
      <c r="I209" s="58">
        <f t="shared" si="44"/>
        <v>35414.199999999997</v>
      </c>
      <c r="J209" s="58">
        <f t="shared" si="44"/>
        <v>35414.199999999997</v>
      </c>
      <c r="K209" s="58">
        <f t="shared" si="44"/>
        <v>35414.199999999997</v>
      </c>
      <c r="L209" s="58">
        <f t="shared" si="44"/>
        <v>35414.199999999997</v>
      </c>
      <c r="M209" s="58">
        <f t="shared" si="44"/>
        <v>35414.199999999997</v>
      </c>
      <c r="N209" s="58">
        <f t="shared" si="44"/>
        <v>65710.5</v>
      </c>
      <c r="O209" s="23"/>
    </row>
    <row r="210" spans="1:15" s="7" customFormat="1" ht="17.25" customHeight="1">
      <c r="A210" s="86"/>
      <c r="B210" s="84"/>
      <c r="C210" s="84"/>
      <c r="D210" s="84"/>
      <c r="E210" s="84"/>
      <c r="F210" s="84"/>
      <c r="G210" s="24" t="s">
        <v>22</v>
      </c>
      <c r="H210" s="58">
        <f>H215</f>
        <v>2985.9</v>
      </c>
      <c r="I210" s="58">
        <f t="shared" si="44"/>
        <v>0</v>
      </c>
      <c r="J210" s="58">
        <f t="shared" si="44"/>
        <v>0</v>
      </c>
      <c r="K210" s="58">
        <f t="shared" si="44"/>
        <v>0</v>
      </c>
      <c r="L210" s="58">
        <f t="shared" si="44"/>
        <v>0</v>
      </c>
      <c r="M210" s="58">
        <f t="shared" si="44"/>
        <v>0</v>
      </c>
      <c r="N210" s="58">
        <f t="shared" si="44"/>
        <v>2974.7</v>
      </c>
      <c r="O210" s="23"/>
    </row>
    <row r="211" spans="1:15" s="7" customFormat="1" ht="19.5" customHeight="1">
      <c r="A211" s="86" t="s">
        <v>175</v>
      </c>
      <c r="B211" s="84" t="s">
        <v>176</v>
      </c>
      <c r="C211" s="84" t="s">
        <v>27</v>
      </c>
      <c r="D211" s="84" t="s">
        <v>177</v>
      </c>
      <c r="E211" s="84" t="s">
        <v>17</v>
      </c>
      <c r="F211" s="84"/>
      <c r="G211" s="41" t="s">
        <v>18</v>
      </c>
      <c r="H211" s="70">
        <f>SUM(H212:H215)</f>
        <v>77998.2</v>
      </c>
      <c r="I211" s="70">
        <f t="shared" ref="I211:N211" si="45">SUM(I212:I215)</f>
        <v>35414.199999999997</v>
      </c>
      <c r="J211" s="70">
        <f t="shared" si="45"/>
        <v>35414.199999999997</v>
      </c>
      <c r="K211" s="70">
        <f t="shared" si="45"/>
        <v>35414.199999999997</v>
      </c>
      <c r="L211" s="70">
        <f t="shared" si="45"/>
        <v>35414.199999999997</v>
      </c>
      <c r="M211" s="70">
        <f t="shared" si="45"/>
        <v>35414.199999999997</v>
      </c>
      <c r="N211" s="70">
        <f t="shared" si="45"/>
        <v>68685.2</v>
      </c>
      <c r="O211" s="23"/>
    </row>
    <row r="212" spans="1:15" s="7" customFormat="1" ht="18.75" customHeight="1">
      <c r="A212" s="86"/>
      <c r="B212" s="84"/>
      <c r="C212" s="84"/>
      <c r="D212" s="84"/>
      <c r="E212" s="84"/>
      <c r="F212" s="84"/>
      <c r="G212" s="41" t="s">
        <v>19</v>
      </c>
      <c r="H212" s="70">
        <v>0</v>
      </c>
      <c r="I212" s="70">
        <v>0</v>
      </c>
      <c r="J212" s="70">
        <v>0</v>
      </c>
      <c r="K212" s="70">
        <v>0</v>
      </c>
      <c r="L212" s="70">
        <v>0</v>
      </c>
      <c r="M212" s="70">
        <v>0</v>
      </c>
      <c r="N212" s="70">
        <v>0</v>
      </c>
      <c r="O212" s="23"/>
    </row>
    <row r="213" spans="1:15" s="7" customFormat="1" ht="17.25" customHeight="1">
      <c r="A213" s="86"/>
      <c r="B213" s="84"/>
      <c r="C213" s="84"/>
      <c r="D213" s="84"/>
      <c r="E213" s="84"/>
      <c r="F213" s="84"/>
      <c r="G213" s="41" t="s">
        <v>20</v>
      </c>
      <c r="H213" s="70">
        <v>0</v>
      </c>
      <c r="I213" s="70">
        <v>0</v>
      </c>
      <c r="J213" s="70">
        <v>0</v>
      </c>
      <c r="K213" s="70">
        <v>0</v>
      </c>
      <c r="L213" s="70">
        <v>0</v>
      </c>
      <c r="M213" s="70">
        <v>0</v>
      </c>
      <c r="N213" s="70">
        <v>0</v>
      </c>
      <c r="O213" s="23"/>
    </row>
    <row r="214" spans="1:15" s="7" customFormat="1" ht="20.25" customHeight="1">
      <c r="A214" s="86"/>
      <c r="B214" s="84"/>
      <c r="C214" s="84"/>
      <c r="D214" s="84"/>
      <c r="E214" s="84"/>
      <c r="F214" s="84"/>
      <c r="G214" s="41" t="s">
        <v>21</v>
      </c>
      <c r="H214" s="70">
        <v>75012.3</v>
      </c>
      <c r="I214" s="70">
        <v>35414.199999999997</v>
      </c>
      <c r="J214" s="70">
        <v>35414.199999999997</v>
      </c>
      <c r="K214" s="70">
        <v>35414.199999999997</v>
      </c>
      <c r="L214" s="70">
        <v>35414.199999999997</v>
      </c>
      <c r="M214" s="70">
        <v>35414.199999999997</v>
      </c>
      <c r="N214" s="70">
        <v>65710.5</v>
      </c>
      <c r="O214" s="23"/>
    </row>
    <row r="215" spans="1:15" s="7" customFormat="1" ht="18.75" customHeight="1">
      <c r="A215" s="86"/>
      <c r="B215" s="84"/>
      <c r="C215" s="84"/>
      <c r="D215" s="84"/>
      <c r="E215" s="84"/>
      <c r="F215" s="84"/>
      <c r="G215" s="24" t="s">
        <v>22</v>
      </c>
      <c r="H215" s="70">
        <v>2985.9</v>
      </c>
      <c r="I215" s="70">
        <v>0</v>
      </c>
      <c r="J215" s="70">
        <v>0</v>
      </c>
      <c r="K215" s="70">
        <v>0</v>
      </c>
      <c r="L215" s="70">
        <v>0</v>
      </c>
      <c r="M215" s="70">
        <v>0</v>
      </c>
      <c r="N215" s="70">
        <v>2974.7</v>
      </c>
      <c r="O215" s="23"/>
    </row>
    <row r="216" spans="1:15" s="7" customFormat="1" ht="101.25" customHeight="1">
      <c r="A216" s="42" t="s">
        <v>178</v>
      </c>
      <c r="B216" s="24" t="s">
        <v>179</v>
      </c>
      <c r="C216" s="24" t="s">
        <v>56</v>
      </c>
      <c r="D216" s="24" t="s">
        <v>101</v>
      </c>
      <c r="E216" s="24" t="s">
        <v>157</v>
      </c>
      <c r="F216" s="24" t="s">
        <v>380</v>
      </c>
      <c r="G216" s="24" t="s">
        <v>34</v>
      </c>
      <c r="H216" s="25" t="s">
        <v>34</v>
      </c>
      <c r="I216" s="25" t="s">
        <v>34</v>
      </c>
      <c r="J216" s="25" t="s">
        <v>34</v>
      </c>
      <c r="K216" s="25" t="s">
        <v>34</v>
      </c>
      <c r="L216" s="25" t="s">
        <v>34</v>
      </c>
      <c r="M216" s="25" t="s">
        <v>34</v>
      </c>
      <c r="N216" s="25" t="s">
        <v>34</v>
      </c>
      <c r="O216" s="23"/>
    </row>
    <row r="217" spans="1:15" s="7" customFormat="1" ht="19.5" hidden="1" customHeight="1">
      <c r="A217" s="86"/>
      <c r="B217" s="84" t="s">
        <v>180</v>
      </c>
      <c r="C217" s="84" t="s">
        <v>181</v>
      </c>
      <c r="D217" s="84" t="s">
        <v>181</v>
      </c>
      <c r="E217" s="84" t="s">
        <v>17</v>
      </c>
      <c r="F217" s="84"/>
      <c r="G217" s="41" t="s">
        <v>18</v>
      </c>
      <c r="H217" s="25">
        <f>SUM(H218:H221)</f>
        <v>0</v>
      </c>
      <c r="I217" s="43"/>
      <c r="J217" s="43"/>
      <c r="K217" s="43"/>
      <c r="L217" s="43"/>
      <c r="M217" s="43"/>
      <c r="N217" s="44"/>
      <c r="O217" s="23"/>
    </row>
    <row r="218" spans="1:15" s="7" customFormat="1" ht="18" hidden="1" customHeight="1">
      <c r="A218" s="86"/>
      <c r="B218" s="84"/>
      <c r="C218" s="84"/>
      <c r="D218" s="84"/>
      <c r="E218" s="84"/>
      <c r="F218" s="84"/>
      <c r="G218" s="41" t="s">
        <v>19</v>
      </c>
      <c r="H218" s="25">
        <v>0</v>
      </c>
      <c r="I218" s="43"/>
      <c r="J218" s="43"/>
      <c r="K218" s="43"/>
      <c r="L218" s="43"/>
      <c r="M218" s="43"/>
      <c r="N218" s="44"/>
      <c r="O218" s="23"/>
    </row>
    <row r="219" spans="1:15" s="7" customFormat="1" ht="21.75" hidden="1" customHeight="1">
      <c r="A219" s="86"/>
      <c r="B219" s="84"/>
      <c r="C219" s="84"/>
      <c r="D219" s="84"/>
      <c r="E219" s="84"/>
      <c r="F219" s="84"/>
      <c r="G219" s="41" t="s">
        <v>20</v>
      </c>
      <c r="H219" s="25">
        <f>H224</f>
        <v>0</v>
      </c>
      <c r="I219" s="43"/>
      <c r="J219" s="43"/>
      <c r="K219" s="43"/>
      <c r="L219" s="43"/>
      <c r="M219" s="43"/>
      <c r="N219" s="44"/>
      <c r="O219" s="23"/>
    </row>
    <row r="220" spans="1:15" s="7" customFormat="1" ht="20.25" hidden="1" customHeight="1">
      <c r="A220" s="86"/>
      <c r="B220" s="84"/>
      <c r="C220" s="84"/>
      <c r="D220" s="84"/>
      <c r="E220" s="84"/>
      <c r="F220" s="84"/>
      <c r="G220" s="41" t="s">
        <v>21</v>
      </c>
      <c r="H220" s="25">
        <f>H225</f>
        <v>0</v>
      </c>
      <c r="I220" s="43"/>
      <c r="J220" s="43"/>
      <c r="K220" s="43"/>
      <c r="L220" s="43"/>
      <c r="M220" s="43"/>
      <c r="N220" s="44"/>
      <c r="O220" s="23"/>
    </row>
    <row r="221" spans="1:15" s="7" customFormat="1" ht="23.25" hidden="1" customHeight="1">
      <c r="A221" s="86"/>
      <c r="B221" s="84"/>
      <c r="C221" s="84"/>
      <c r="D221" s="84"/>
      <c r="E221" s="84"/>
      <c r="F221" s="84"/>
      <c r="G221" s="24" t="s">
        <v>22</v>
      </c>
      <c r="H221" s="25">
        <v>0</v>
      </c>
      <c r="I221" s="43"/>
      <c r="J221" s="43"/>
      <c r="K221" s="43"/>
      <c r="L221" s="43"/>
      <c r="M221" s="43"/>
      <c r="N221" s="44"/>
      <c r="O221" s="23"/>
    </row>
    <row r="222" spans="1:15" s="7" customFormat="1" ht="18.75" hidden="1" customHeight="1">
      <c r="A222" s="86"/>
      <c r="B222" s="84" t="s">
        <v>182</v>
      </c>
      <c r="C222" s="84" t="s">
        <v>183</v>
      </c>
      <c r="D222" s="84" t="s">
        <v>183</v>
      </c>
      <c r="E222" s="84" t="s">
        <v>17</v>
      </c>
      <c r="F222" s="84"/>
      <c r="G222" s="41" t="s">
        <v>18</v>
      </c>
      <c r="H222" s="25">
        <f>SUM(H223:H226)</f>
        <v>0</v>
      </c>
      <c r="I222" s="43"/>
      <c r="J222" s="43"/>
      <c r="K222" s="43"/>
      <c r="L222" s="43"/>
      <c r="M222" s="43"/>
      <c r="N222" s="44"/>
      <c r="O222" s="23"/>
    </row>
    <row r="223" spans="1:15" s="7" customFormat="1" ht="18" hidden="1" customHeight="1">
      <c r="A223" s="86"/>
      <c r="B223" s="84"/>
      <c r="C223" s="84"/>
      <c r="D223" s="84"/>
      <c r="E223" s="84"/>
      <c r="F223" s="84"/>
      <c r="G223" s="41" t="s">
        <v>19</v>
      </c>
      <c r="H223" s="25">
        <v>0</v>
      </c>
      <c r="I223" s="43"/>
      <c r="J223" s="43"/>
      <c r="K223" s="43"/>
      <c r="L223" s="43"/>
      <c r="M223" s="43"/>
      <c r="N223" s="44"/>
      <c r="O223" s="23"/>
    </row>
    <row r="224" spans="1:15" s="7" customFormat="1" ht="18.75" hidden="1" customHeight="1">
      <c r="A224" s="86"/>
      <c r="B224" s="84"/>
      <c r="C224" s="84"/>
      <c r="D224" s="84"/>
      <c r="E224" s="84"/>
      <c r="F224" s="84"/>
      <c r="G224" s="41" t="s">
        <v>20</v>
      </c>
      <c r="H224" s="25">
        <v>0</v>
      </c>
      <c r="I224" s="43"/>
      <c r="J224" s="43"/>
      <c r="K224" s="43"/>
      <c r="L224" s="43"/>
      <c r="M224" s="43"/>
      <c r="N224" s="44"/>
      <c r="O224" s="23"/>
    </row>
    <row r="225" spans="1:15" s="7" customFormat="1" ht="17.25" hidden="1" customHeight="1">
      <c r="A225" s="86"/>
      <c r="B225" s="84"/>
      <c r="C225" s="84"/>
      <c r="D225" s="84"/>
      <c r="E225" s="84"/>
      <c r="F225" s="84"/>
      <c r="G225" s="41" t="s">
        <v>21</v>
      </c>
      <c r="H225" s="25">
        <v>0</v>
      </c>
      <c r="I225" s="43"/>
      <c r="J225" s="43"/>
      <c r="K225" s="43"/>
      <c r="L225" s="43"/>
      <c r="M225" s="43"/>
      <c r="N225" s="44"/>
      <c r="O225" s="23"/>
    </row>
    <row r="226" spans="1:15" s="7" customFormat="1" ht="18" hidden="1" customHeight="1">
      <c r="A226" s="86"/>
      <c r="B226" s="84"/>
      <c r="C226" s="84"/>
      <c r="D226" s="84"/>
      <c r="E226" s="84"/>
      <c r="F226" s="84"/>
      <c r="G226" s="24" t="s">
        <v>22</v>
      </c>
      <c r="H226" s="25">
        <v>0</v>
      </c>
      <c r="I226" s="43"/>
      <c r="J226" s="43"/>
      <c r="K226" s="43"/>
      <c r="L226" s="43"/>
      <c r="M226" s="43"/>
      <c r="N226" s="44"/>
      <c r="O226" s="23"/>
    </row>
    <row r="227" spans="1:15" s="7" customFormat="1" ht="91.5" hidden="1" customHeight="1">
      <c r="A227" s="42"/>
      <c r="B227" s="24" t="s">
        <v>184</v>
      </c>
      <c r="C227" s="24" t="s">
        <v>183</v>
      </c>
      <c r="D227" s="24" t="s">
        <v>183</v>
      </c>
      <c r="E227" s="24" t="s">
        <v>17</v>
      </c>
      <c r="F227" s="24"/>
      <c r="G227" s="24" t="s">
        <v>34</v>
      </c>
      <c r="H227" s="25" t="s">
        <v>34</v>
      </c>
      <c r="I227" s="43"/>
      <c r="J227" s="43"/>
      <c r="K227" s="43"/>
      <c r="L227" s="43"/>
      <c r="M227" s="43"/>
      <c r="N227" s="44"/>
      <c r="O227" s="23"/>
    </row>
    <row r="228" spans="1:15" s="7" customFormat="1" ht="30" customHeight="1">
      <c r="A228" s="86" t="s">
        <v>185</v>
      </c>
      <c r="B228" s="84" t="s">
        <v>186</v>
      </c>
      <c r="C228" s="84" t="s">
        <v>15</v>
      </c>
      <c r="D228" s="84" t="s">
        <v>24</v>
      </c>
      <c r="E228" s="84" t="s">
        <v>17</v>
      </c>
      <c r="F228" s="84" t="s">
        <v>15</v>
      </c>
      <c r="G228" s="41" t="s">
        <v>18</v>
      </c>
      <c r="H228" s="25">
        <f>SUM(H229:H232)</f>
        <v>475.7</v>
      </c>
      <c r="I228" s="25">
        <f t="shared" ref="I228:N228" si="46">SUM(I229:I232)</f>
        <v>475.7</v>
      </c>
      <c r="J228" s="25">
        <f t="shared" si="46"/>
        <v>475.7</v>
      </c>
      <c r="K228" s="25">
        <f t="shared" si="46"/>
        <v>475.7</v>
      </c>
      <c r="L228" s="25">
        <f t="shared" si="46"/>
        <v>475.7</v>
      </c>
      <c r="M228" s="25">
        <f t="shared" si="46"/>
        <v>475.7</v>
      </c>
      <c r="N228" s="25">
        <f t="shared" si="46"/>
        <v>265</v>
      </c>
      <c r="O228" s="23"/>
    </row>
    <row r="229" spans="1:15" s="7" customFormat="1" ht="24.75" customHeight="1">
      <c r="A229" s="86"/>
      <c r="B229" s="84"/>
      <c r="C229" s="84"/>
      <c r="D229" s="84"/>
      <c r="E229" s="84"/>
      <c r="F229" s="84"/>
      <c r="G229" s="41" t="s">
        <v>19</v>
      </c>
      <c r="H229" s="25">
        <f>H234</f>
        <v>0</v>
      </c>
      <c r="I229" s="25">
        <f t="shared" ref="I229:N232" si="47">I234</f>
        <v>0</v>
      </c>
      <c r="J229" s="25">
        <f t="shared" si="47"/>
        <v>0</v>
      </c>
      <c r="K229" s="25">
        <f t="shared" si="47"/>
        <v>0</v>
      </c>
      <c r="L229" s="25">
        <f t="shared" si="47"/>
        <v>0</v>
      </c>
      <c r="M229" s="25">
        <f t="shared" si="47"/>
        <v>0</v>
      </c>
      <c r="N229" s="25">
        <f t="shared" si="47"/>
        <v>0</v>
      </c>
      <c r="O229" s="23"/>
    </row>
    <row r="230" spans="1:15" s="7" customFormat="1" ht="27" customHeight="1">
      <c r="A230" s="86"/>
      <c r="B230" s="84"/>
      <c r="C230" s="84"/>
      <c r="D230" s="84"/>
      <c r="E230" s="84"/>
      <c r="F230" s="84"/>
      <c r="G230" s="41" t="s">
        <v>20</v>
      </c>
      <c r="H230" s="25">
        <f>H235</f>
        <v>475.7</v>
      </c>
      <c r="I230" s="25">
        <f t="shared" si="47"/>
        <v>475.7</v>
      </c>
      <c r="J230" s="25">
        <f t="shared" si="47"/>
        <v>475.7</v>
      </c>
      <c r="K230" s="25">
        <f t="shared" si="47"/>
        <v>475.7</v>
      </c>
      <c r="L230" s="25">
        <f t="shared" si="47"/>
        <v>475.7</v>
      </c>
      <c r="M230" s="25">
        <f t="shared" si="47"/>
        <v>475.7</v>
      </c>
      <c r="N230" s="25">
        <f t="shared" si="47"/>
        <v>265</v>
      </c>
      <c r="O230" s="23"/>
    </row>
    <row r="231" spans="1:15" s="7" customFormat="1" ht="24.75" customHeight="1">
      <c r="A231" s="86"/>
      <c r="B231" s="84"/>
      <c r="C231" s="84"/>
      <c r="D231" s="84"/>
      <c r="E231" s="84"/>
      <c r="F231" s="84"/>
      <c r="G231" s="41" t="s">
        <v>21</v>
      </c>
      <c r="H231" s="25">
        <f>H236</f>
        <v>0</v>
      </c>
      <c r="I231" s="25">
        <f t="shared" si="47"/>
        <v>0</v>
      </c>
      <c r="J231" s="25">
        <f t="shared" si="47"/>
        <v>0</v>
      </c>
      <c r="K231" s="25">
        <f t="shared" si="47"/>
        <v>0</v>
      </c>
      <c r="L231" s="25">
        <f t="shared" si="47"/>
        <v>0</v>
      </c>
      <c r="M231" s="25">
        <f t="shared" si="47"/>
        <v>0</v>
      </c>
      <c r="N231" s="25">
        <f t="shared" si="47"/>
        <v>0</v>
      </c>
      <c r="O231" s="23"/>
    </row>
    <row r="232" spans="1:15" s="7" customFormat="1" ht="25.5" customHeight="1">
      <c r="A232" s="86"/>
      <c r="B232" s="84"/>
      <c r="C232" s="84"/>
      <c r="D232" s="84"/>
      <c r="E232" s="84"/>
      <c r="F232" s="84"/>
      <c r="G232" s="24" t="s">
        <v>22</v>
      </c>
      <c r="H232" s="25">
        <f>H237</f>
        <v>0</v>
      </c>
      <c r="I232" s="25">
        <f t="shared" si="47"/>
        <v>0</v>
      </c>
      <c r="J232" s="25">
        <f t="shared" si="47"/>
        <v>0</v>
      </c>
      <c r="K232" s="25">
        <f t="shared" si="47"/>
        <v>0</v>
      </c>
      <c r="L232" s="25">
        <f t="shared" si="47"/>
        <v>0</v>
      </c>
      <c r="M232" s="25">
        <f t="shared" si="47"/>
        <v>0</v>
      </c>
      <c r="N232" s="25">
        <f t="shared" si="47"/>
        <v>0</v>
      </c>
      <c r="O232" s="23"/>
    </row>
    <row r="233" spans="1:15" s="27" customFormat="1" ht="38.25" customHeight="1">
      <c r="A233" s="86" t="s">
        <v>187</v>
      </c>
      <c r="B233" s="84" t="s">
        <v>188</v>
      </c>
      <c r="C233" s="86" t="s">
        <v>27</v>
      </c>
      <c r="D233" s="86" t="s">
        <v>31</v>
      </c>
      <c r="E233" s="84" t="s">
        <v>17</v>
      </c>
      <c r="F233" s="84"/>
      <c r="G233" s="41" t="s">
        <v>18</v>
      </c>
      <c r="H233" s="25">
        <f>SUM(H234:H237)</f>
        <v>475.7</v>
      </c>
      <c r="I233" s="25">
        <f t="shared" ref="I233:N233" si="48">SUM(I234:I237)</f>
        <v>475.7</v>
      </c>
      <c r="J233" s="25">
        <f t="shared" si="48"/>
        <v>475.7</v>
      </c>
      <c r="K233" s="25">
        <f t="shared" si="48"/>
        <v>475.7</v>
      </c>
      <c r="L233" s="25">
        <f t="shared" si="48"/>
        <v>475.7</v>
      </c>
      <c r="M233" s="25">
        <f t="shared" si="48"/>
        <v>475.7</v>
      </c>
      <c r="N233" s="25">
        <f t="shared" si="48"/>
        <v>265</v>
      </c>
      <c r="O233" s="26"/>
    </row>
    <row r="234" spans="1:15" s="7" customFormat="1" ht="31.5" customHeight="1">
      <c r="A234" s="86"/>
      <c r="B234" s="84"/>
      <c r="C234" s="86"/>
      <c r="D234" s="86"/>
      <c r="E234" s="84"/>
      <c r="F234" s="84"/>
      <c r="G234" s="41" t="s">
        <v>19</v>
      </c>
      <c r="H234" s="25">
        <v>0</v>
      </c>
      <c r="I234" s="25">
        <v>0</v>
      </c>
      <c r="J234" s="25">
        <v>0</v>
      </c>
      <c r="K234" s="25">
        <v>0</v>
      </c>
      <c r="L234" s="25">
        <v>0</v>
      </c>
      <c r="M234" s="25">
        <v>0</v>
      </c>
      <c r="N234" s="25">
        <v>0</v>
      </c>
      <c r="O234" s="23"/>
    </row>
    <row r="235" spans="1:15" s="7" customFormat="1" ht="36" customHeight="1">
      <c r="A235" s="86"/>
      <c r="B235" s="84"/>
      <c r="C235" s="86"/>
      <c r="D235" s="86"/>
      <c r="E235" s="84"/>
      <c r="F235" s="84"/>
      <c r="G235" s="41" t="s">
        <v>20</v>
      </c>
      <c r="H235" s="25">
        <v>475.7</v>
      </c>
      <c r="I235" s="25">
        <v>475.7</v>
      </c>
      <c r="J235" s="25">
        <v>475.7</v>
      </c>
      <c r="K235" s="25">
        <v>475.7</v>
      </c>
      <c r="L235" s="25">
        <v>475.7</v>
      </c>
      <c r="M235" s="25">
        <v>475.7</v>
      </c>
      <c r="N235" s="25">
        <v>265</v>
      </c>
      <c r="O235" s="23"/>
    </row>
    <row r="236" spans="1:15" s="7" customFormat="1" ht="30.75" customHeight="1">
      <c r="A236" s="86"/>
      <c r="B236" s="84"/>
      <c r="C236" s="86"/>
      <c r="D236" s="86"/>
      <c r="E236" s="84"/>
      <c r="F236" s="84"/>
      <c r="G236" s="41" t="s">
        <v>21</v>
      </c>
      <c r="H236" s="25">
        <v>0</v>
      </c>
      <c r="I236" s="25">
        <v>0</v>
      </c>
      <c r="J236" s="25">
        <v>0</v>
      </c>
      <c r="K236" s="25">
        <v>0</v>
      </c>
      <c r="L236" s="25">
        <v>0</v>
      </c>
      <c r="M236" s="25">
        <v>0</v>
      </c>
      <c r="N236" s="25">
        <v>0</v>
      </c>
      <c r="O236" s="23"/>
    </row>
    <row r="237" spans="1:15" s="7" customFormat="1" ht="41.25" customHeight="1">
      <c r="A237" s="86"/>
      <c r="B237" s="84"/>
      <c r="C237" s="86"/>
      <c r="D237" s="86"/>
      <c r="E237" s="84"/>
      <c r="F237" s="84"/>
      <c r="G237" s="24" t="s">
        <v>22</v>
      </c>
      <c r="H237" s="25">
        <v>0</v>
      </c>
      <c r="I237" s="25">
        <v>0</v>
      </c>
      <c r="J237" s="25">
        <v>0</v>
      </c>
      <c r="K237" s="25">
        <v>0</v>
      </c>
      <c r="L237" s="25">
        <v>0</v>
      </c>
      <c r="M237" s="25">
        <v>0</v>
      </c>
      <c r="N237" s="25">
        <v>0</v>
      </c>
      <c r="O237" s="23"/>
    </row>
    <row r="238" spans="1:15" s="7" customFormat="1" ht="113.25" customHeight="1">
      <c r="A238" s="42" t="s">
        <v>189</v>
      </c>
      <c r="B238" s="24" t="s">
        <v>190</v>
      </c>
      <c r="C238" s="24" t="s">
        <v>56</v>
      </c>
      <c r="D238" s="24" t="s">
        <v>31</v>
      </c>
      <c r="E238" s="24" t="s">
        <v>191</v>
      </c>
      <c r="F238" s="75" t="s">
        <v>399</v>
      </c>
      <c r="G238" s="24" t="s">
        <v>34</v>
      </c>
      <c r="H238" s="25" t="s">
        <v>34</v>
      </c>
      <c r="I238" s="25" t="s">
        <v>34</v>
      </c>
      <c r="J238" s="25" t="s">
        <v>34</v>
      </c>
      <c r="K238" s="25" t="s">
        <v>34</v>
      </c>
      <c r="L238" s="25" t="s">
        <v>34</v>
      </c>
      <c r="M238" s="25" t="s">
        <v>34</v>
      </c>
      <c r="N238" s="25" t="s">
        <v>34</v>
      </c>
      <c r="O238" s="23"/>
    </row>
    <row r="239" spans="1:15" s="7" customFormat="1" ht="15.75" customHeight="1">
      <c r="A239" s="86" t="s">
        <v>192</v>
      </c>
      <c r="B239" s="84" t="s">
        <v>193</v>
      </c>
      <c r="C239" s="84" t="s">
        <v>15</v>
      </c>
      <c r="D239" s="84" t="s">
        <v>24</v>
      </c>
      <c r="E239" s="84" t="s">
        <v>17</v>
      </c>
      <c r="F239" s="84" t="s">
        <v>15</v>
      </c>
      <c r="G239" s="41" t="s">
        <v>18</v>
      </c>
      <c r="H239" s="25">
        <f>SUM(H240:H243)</f>
        <v>700</v>
      </c>
      <c r="I239" s="25">
        <f t="shared" ref="I239:N239" si="49">SUM(I240:I243)</f>
        <v>700</v>
      </c>
      <c r="J239" s="25">
        <f t="shared" si="49"/>
        <v>700</v>
      </c>
      <c r="K239" s="25">
        <f t="shared" si="49"/>
        <v>700</v>
      </c>
      <c r="L239" s="25">
        <f t="shared" si="49"/>
        <v>700</v>
      </c>
      <c r="M239" s="25">
        <f t="shared" si="49"/>
        <v>700</v>
      </c>
      <c r="N239" s="25">
        <f t="shared" si="49"/>
        <v>475</v>
      </c>
      <c r="O239" s="23"/>
    </row>
    <row r="240" spans="1:15" s="7" customFormat="1" ht="18" customHeight="1">
      <c r="A240" s="86"/>
      <c r="B240" s="84"/>
      <c r="C240" s="84"/>
      <c r="D240" s="84"/>
      <c r="E240" s="84"/>
      <c r="F240" s="84"/>
      <c r="G240" s="41" t="s">
        <v>19</v>
      </c>
      <c r="H240" s="25">
        <f>H245</f>
        <v>0</v>
      </c>
      <c r="I240" s="25">
        <f t="shared" ref="I240:N243" si="50">I245</f>
        <v>0</v>
      </c>
      <c r="J240" s="25">
        <f t="shared" si="50"/>
        <v>0</v>
      </c>
      <c r="K240" s="25">
        <f t="shared" si="50"/>
        <v>0</v>
      </c>
      <c r="L240" s="25">
        <f t="shared" si="50"/>
        <v>0</v>
      </c>
      <c r="M240" s="25">
        <f t="shared" si="50"/>
        <v>0</v>
      </c>
      <c r="N240" s="25">
        <f t="shared" si="50"/>
        <v>0</v>
      </c>
      <c r="O240" s="23"/>
    </row>
    <row r="241" spans="1:16" s="7" customFormat="1" ht="17.25" customHeight="1">
      <c r="A241" s="86"/>
      <c r="B241" s="84"/>
      <c r="C241" s="84"/>
      <c r="D241" s="84"/>
      <c r="E241" s="84"/>
      <c r="F241" s="84"/>
      <c r="G241" s="41" t="s">
        <v>20</v>
      </c>
      <c r="H241" s="25">
        <f>H246</f>
        <v>0</v>
      </c>
      <c r="I241" s="25">
        <f t="shared" si="50"/>
        <v>0</v>
      </c>
      <c r="J241" s="25">
        <f t="shared" si="50"/>
        <v>0</v>
      </c>
      <c r="K241" s="25">
        <f t="shared" si="50"/>
        <v>0</v>
      </c>
      <c r="L241" s="25">
        <f t="shared" si="50"/>
        <v>0</v>
      </c>
      <c r="M241" s="25">
        <f t="shared" si="50"/>
        <v>0</v>
      </c>
      <c r="N241" s="25">
        <f t="shared" si="50"/>
        <v>0</v>
      </c>
      <c r="O241" s="23"/>
    </row>
    <row r="242" spans="1:16" s="7" customFormat="1" ht="16.5" customHeight="1">
      <c r="A242" s="86"/>
      <c r="B242" s="84"/>
      <c r="C242" s="84"/>
      <c r="D242" s="84"/>
      <c r="E242" s="84"/>
      <c r="F242" s="84"/>
      <c r="G242" s="41" t="s">
        <v>21</v>
      </c>
      <c r="H242" s="25">
        <f>H247</f>
        <v>700</v>
      </c>
      <c r="I242" s="25">
        <f t="shared" si="50"/>
        <v>700</v>
      </c>
      <c r="J242" s="25">
        <f t="shared" si="50"/>
        <v>700</v>
      </c>
      <c r="K242" s="25">
        <f t="shared" si="50"/>
        <v>700</v>
      </c>
      <c r="L242" s="25">
        <f t="shared" si="50"/>
        <v>700</v>
      </c>
      <c r="M242" s="25">
        <f t="shared" si="50"/>
        <v>700</v>
      </c>
      <c r="N242" s="25">
        <f t="shared" si="50"/>
        <v>475</v>
      </c>
      <c r="O242" s="23"/>
    </row>
    <row r="243" spans="1:16" s="7" customFormat="1" ht="18.75" customHeight="1">
      <c r="A243" s="86"/>
      <c r="B243" s="84"/>
      <c r="C243" s="84"/>
      <c r="D243" s="84"/>
      <c r="E243" s="84"/>
      <c r="F243" s="84"/>
      <c r="G243" s="24" t="s">
        <v>22</v>
      </c>
      <c r="H243" s="25">
        <f>H248</f>
        <v>0</v>
      </c>
      <c r="I243" s="25">
        <f t="shared" si="50"/>
        <v>0</v>
      </c>
      <c r="J243" s="25">
        <f t="shared" si="50"/>
        <v>0</v>
      </c>
      <c r="K243" s="25">
        <f t="shared" si="50"/>
        <v>0</v>
      </c>
      <c r="L243" s="25">
        <f t="shared" si="50"/>
        <v>0</v>
      </c>
      <c r="M243" s="25">
        <f t="shared" si="50"/>
        <v>0</v>
      </c>
      <c r="N243" s="25">
        <f t="shared" si="50"/>
        <v>0</v>
      </c>
      <c r="O243" s="23"/>
    </row>
    <row r="244" spans="1:16" s="27" customFormat="1" ht="20.25" customHeight="1">
      <c r="A244" s="86" t="s">
        <v>194</v>
      </c>
      <c r="B244" s="84" t="s">
        <v>195</v>
      </c>
      <c r="C244" s="86" t="s">
        <v>27</v>
      </c>
      <c r="D244" s="86" t="s">
        <v>81</v>
      </c>
      <c r="E244" s="84" t="s">
        <v>17</v>
      </c>
      <c r="F244" s="84"/>
      <c r="G244" s="41" t="s">
        <v>18</v>
      </c>
      <c r="H244" s="25">
        <f>SUM(H245:H248)</f>
        <v>700</v>
      </c>
      <c r="I244" s="25">
        <f t="shared" ref="I244:N244" si="51">SUM(I245:I248)</f>
        <v>700</v>
      </c>
      <c r="J244" s="25">
        <f t="shared" si="51"/>
        <v>700</v>
      </c>
      <c r="K244" s="25">
        <f t="shared" si="51"/>
        <v>700</v>
      </c>
      <c r="L244" s="25">
        <f t="shared" si="51"/>
        <v>700</v>
      </c>
      <c r="M244" s="25">
        <f t="shared" si="51"/>
        <v>700</v>
      </c>
      <c r="N244" s="25">
        <f t="shared" si="51"/>
        <v>475</v>
      </c>
      <c r="O244" s="26"/>
    </row>
    <row r="245" spans="1:16" s="7" customFormat="1" ht="18" customHeight="1">
      <c r="A245" s="86"/>
      <c r="B245" s="84"/>
      <c r="C245" s="86"/>
      <c r="D245" s="86"/>
      <c r="E245" s="84"/>
      <c r="F245" s="84"/>
      <c r="G245" s="41" t="s">
        <v>19</v>
      </c>
      <c r="H245" s="25">
        <v>0</v>
      </c>
      <c r="I245" s="25">
        <v>0</v>
      </c>
      <c r="J245" s="25">
        <v>0</v>
      </c>
      <c r="K245" s="25">
        <v>0</v>
      </c>
      <c r="L245" s="25">
        <v>0</v>
      </c>
      <c r="M245" s="25">
        <v>0</v>
      </c>
      <c r="N245" s="25">
        <v>0</v>
      </c>
      <c r="O245" s="23"/>
    </row>
    <row r="246" spans="1:16" s="7" customFormat="1" ht="20.25" customHeight="1">
      <c r="A246" s="86"/>
      <c r="B246" s="84"/>
      <c r="C246" s="86"/>
      <c r="D246" s="86"/>
      <c r="E246" s="84"/>
      <c r="F246" s="84"/>
      <c r="G246" s="41" t="s">
        <v>20</v>
      </c>
      <c r="H246" s="25">
        <v>0</v>
      </c>
      <c r="I246" s="25">
        <v>0</v>
      </c>
      <c r="J246" s="25">
        <v>0</v>
      </c>
      <c r="K246" s="25">
        <v>0</v>
      </c>
      <c r="L246" s="25">
        <v>0</v>
      </c>
      <c r="M246" s="25">
        <v>0</v>
      </c>
      <c r="N246" s="25">
        <v>0</v>
      </c>
      <c r="O246" s="23"/>
    </row>
    <row r="247" spans="1:16" s="7" customFormat="1" ht="16.5" customHeight="1">
      <c r="A247" s="86"/>
      <c r="B247" s="84"/>
      <c r="C247" s="86"/>
      <c r="D247" s="86"/>
      <c r="E247" s="84"/>
      <c r="F247" s="84"/>
      <c r="G247" s="41" t="s">
        <v>21</v>
      </c>
      <c r="H247" s="25">
        <v>700</v>
      </c>
      <c r="I247" s="25">
        <v>700</v>
      </c>
      <c r="J247" s="25">
        <v>700</v>
      </c>
      <c r="K247" s="25">
        <v>700</v>
      </c>
      <c r="L247" s="25">
        <v>700</v>
      </c>
      <c r="M247" s="25">
        <v>700</v>
      </c>
      <c r="N247" s="25">
        <v>475</v>
      </c>
      <c r="O247" s="23"/>
    </row>
    <row r="248" spans="1:16" s="7" customFormat="1" ht="18" customHeight="1">
      <c r="A248" s="86"/>
      <c r="B248" s="84"/>
      <c r="C248" s="86"/>
      <c r="D248" s="86"/>
      <c r="E248" s="84"/>
      <c r="F248" s="84"/>
      <c r="G248" s="24" t="s">
        <v>22</v>
      </c>
      <c r="H248" s="25">
        <v>0</v>
      </c>
      <c r="I248" s="25">
        <v>0</v>
      </c>
      <c r="J248" s="25">
        <v>0</v>
      </c>
      <c r="K248" s="25">
        <v>0</v>
      </c>
      <c r="L248" s="25">
        <v>0</v>
      </c>
      <c r="M248" s="25">
        <v>0</v>
      </c>
      <c r="N248" s="25">
        <v>0</v>
      </c>
      <c r="O248" s="23"/>
    </row>
    <row r="249" spans="1:16" s="7" customFormat="1" ht="391.5" customHeight="1">
      <c r="A249" s="110" t="s">
        <v>196</v>
      </c>
      <c r="B249" s="102" t="s">
        <v>197</v>
      </c>
      <c r="C249" s="102" t="s">
        <v>27</v>
      </c>
      <c r="D249" s="102" t="s">
        <v>198</v>
      </c>
      <c r="E249" s="102" t="s">
        <v>17</v>
      </c>
      <c r="F249" s="102" t="s">
        <v>381</v>
      </c>
      <c r="G249" s="102" t="s">
        <v>34</v>
      </c>
      <c r="H249" s="108" t="s">
        <v>34</v>
      </c>
      <c r="I249" s="25" t="s">
        <v>34</v>
      </c>
      <c r="J249" s="25" t="s">
        <v>34</v>
      </c>
      <c r="K249" s="25" t="s">
        <v>34</v>
      </c>
      <c r="L249" s="25" t="s">
        <v>34</v>
      </c>
      <c r="M249" s="25" t="s">
        <v>34</v>
      </c>
      <c r="N249" s="108" t="s">
        <v>34</v>
      </c>
      <c r="O249" s="23"/>
    </row>
    <row r="250" spans="1:16" s="7" customFormat="1" ht="117.75" hidden="1" customHeight="1">
      <c r="A250" s="111"/>
      <c r="B250" s="104"/>
      <c r="C250" s="104"/>
      <c r="D250" s="104"/>
      <c r="E250" s="104"/>
      <c r="F250" s="104"/>
      <c r="G250" s="104"/>
      <c r="H250" s="109"/>
      <c r="I250" s="25"/>
      <c r="J250" s="25"/>
      <c r="K250" s="25"/>
      <c r="L250" s="25"/>
      <c r="M250" s="25"/>
      <c r="N250" s="109"/>
      <c r="O250" s="23"/>
    </row>
    <row r="251" spans="1:16" s="7" customFormat="1" ht="30" customHeight="1">
      <c r="A251" s="82" t="s">
        <v>199</v>
      </c>
      <c r="B251" s="82"/>
      <c r="C251" s="82"/>
      <c r="D251" s="82"/>
      <c r="E251" s="82"/>
      <c r="F251" s="82"/>
      <c r="G251" s="82"/>
      <c r="H251" s="82"/>
      <c r="I251" s="82"/>
      <c r="J251" s="82"/>
      <c r="K251" s="82"/>
      <c r="L251" s="82"/>
      <c r="M251" s="82"/>
      <c r="N251" s="82"/>
      <c r="O251" s="23"/>
    </row>
    <row r="252" spans="1:16" s="30" customFormat="1" ht="18" hidden="1" customHeight="1">
      <c r="A252" s="90"/>
      <c r="B252" s="90"/>
      <c r="C252" s="91" t="s">
        <v>15</v>
      </c>
      <c r="D252" s="91" t="s">
        <v>16</v>
      </c>
      <c r="E252" s="91" t="s">
        <v>17</v>
      </c>
      <c r="F252" s="91"/>
      <c r="G252" s="45" t="s">
        <v>18</v>
      </c>
      <c r="H252" s="46">
        <f>SUM(H253:H256)</f>
        <v>594565.40000000014</v>
      </c>
      <c r="I252" s="46">
        <f t="shared" ref="I252:N252" si="52">SUM(I253:I256)</f>
        <v>299901.10000000003</v>
      </c>
      <c r="J252" s="46">
        <f t="shared" si="52"/>
        <v>299904.10000000003</v>
      </c>
      <c r="K252" s="46">
        <f t="shared" si="52"/>
        <v>299907.10000000003</v>
      </c>
      <c r="L252" s="46">
        <f t="shared" si="52"/>
        <v>299910.10000000003</v>
      </c>
      <c r="M252" s="46">
        <f t="shared" si="52"/>
        <v>299913.10000000003</v>
      </c>
      <c r="N252" s="46">
        <f t="shared" si="52"/>
        <v>338718.6</v>
      </c>
      <c r="O252" s="28">
        <v>572595.9</v>
      </c>
      <c r="P252" s="29">
        <v>230196.2</v>
      </c>
    </row>
    <row r="253" spans="1:16" s="30" customFormat="1" ht="20.25" hidden="1" customHeight="1">
      <c r="A253" s="90"/>
      <c r="B253" s="90"/>
      <c r="C253" s="91"/>
      <c r="D253" s="91"/>
      <c r="E253" s="91"/>
      <c r="F253" s="91"/>
      <c r="G253" s="45" t="s">
        <v>19</v>
      </c>
      <c r="H253" s="46">
        <f t="shared" ref="H253:N255" si="53">H258+H269+H304+H355+H367+H390+H406+H417+H428+H439+H462+H473+H484+H450</f>
        <v>4479.2</v>
      </c>
      <c r="I253" s="46">
        <f t="shared" si="53"/>
        <v>0</v>
      </c>
      <c r="J253" s="46">
        <f t="shared" si="53"/>
        <v>0</v>
      </c>
      <c r="K253" s="46">
        <f t="shared" si="53"/>
        <v>0</v>
      </c>
      <c r="L253" s="46">
        <f t="shared" si="53"/>
        <v>0</v>
      </c>
      <c r="M253" s="46">
        <f t="shared" si="53"/>
        <v>0</v>
      </c>
      <c r="N253" s="46">
        <f t="shared" si="53"/>
        <v>4479.2</v>
      </c>
      <c r="O253" s="28">
        <f>H252-O252</f>
        <v>21969.500000000116</v>
      </c>
      <c r="P253" s="29">
        <f>N252-P252</f>
        <v>108522.39999999997</v>
      </c>
    </row>
    <row r="254" spans="1:16" s="30" customFormat="1" ht="18" hidden="1" customHeight="1">
      <c r="A254" s="90"/>
      <c r="B254" s="90"/>
      <c r="C254" s="91"/>
      <c r="D254" s="91"/>
      <c r="E254" s="91"/>
      <c r="F254" s="91"/>
      <c r="G254" s="45" t="s">
        <v>20</v>
      </c>
      <c r="H254" s="46">
        <f t="shared" si="53"/>
        <v>324856.60000000003</v>
      </c>
      <c r="I254" s="46">
        <f t="shared" si="53"/>
        <v>53581.9</v>
      </c>
      <c r="J254" s="46">
        <f t="shared" si="53"/>
        <v>53581.9</v>
      </c>
      <c r="K254" s="46">
        <f t="shared" si="53"/>
        <v>53581.9</v>
      </c>
      <c r="L254" s="46">
        <f t="shared" si="53"/>
        <v>53581.9</v>
      </c>
      <c r="M254" s="46">
        <f t="shared" si="53"/>
        <v>53581.9</v>
      </c>
      <c r="N254" s="46">
        <f t="shared" si="53"/>
        <v>143945</v>
      </c>
      <c r="O254" s="28"/>
    </row>
    <row r="255" spans="1:16" s="30" customFormat="1" ht="19.5" hidden="1" customHeight="1">
      <c r="A255" s="90"/>
      <c r="B255" s="90"/>
      <c r="C255" s="91"/>
      <c r="D255" s="91"/>
      <c r="E255" s="91"/>
      <c r="F255" s="91"/>
      <c r="G255" s="45" t="s">
        <v>21</v>
      </c>
      <c r="H255" s="46">
        <f t="shared" si="53"/>
        <v>265229.60000000003</v>
      </c>
      <c r="I255" s="46">
        <f t="shared" si="53"/>
        <v>246316.2</v>
      </c>
      <c r="J255" s="46">
        <f t="shared" si="53"/>
        <v>246316.2</v>
      </c>
      <c r="K255" s="46">
        <f t="shared" si="53"/>
        <v>246316.2</v>
      </c>
      <c r="L255" s="46">
        <f t="shared" si="53"/>
        <v>246316.2</v>
      </c>
      <c r="M255" s="46">
        <f t="shared" si="53"/>
        <v>246316.2</v>
      </c>
      <c r="N255" s="46">
        <f t="shared" si="53"/>
        <v>190294.39999999999</v>
      </c>
      <c r="O255" s="28"/>
    </row>
    <row r="256" spans="1:16" s="30" customFormat="1" ht="18" hidden="1" customHeight="1">
      <c r="A256" s="90"/>
      <c r="B256" s="90"/>
      <c r="C256" s="91"/>
      <c r="D256" s="91"/>
      <c r="E256" s="91"/>
      <c r="F256" s="91"/>
      <c r="G256" s="47" t="s">
        <v>22</v>
      </c>
      <c r="H256" s="46">
        <f t="shared" ref="H256:N256" si="54">H261+H272+H307+H325+H336+H347+H358+H370+H383+H409+H420+H431+H442+H453+H465+H476</f>
        <v>0</v>
      </c>
      <c r="I256" s="46">
        <f t="shared" si="54"/>
        <v>3</v>
      </c>
      <c r="J256" s="46">
        <f t="shared" si="54"/>
        <v>6</v>
      </c>
      <c r="K256" s="46">
        <f t="shared" si="54"/>
        <v>9</v>
      </c>
      <c r="L256" s="46">
        <f t="shared" si="54"/>
        <v>12</v>
      </c>
      <c r="M256" s="46">
        <f t="shared" si="54"/>
        <v>15</v>
      </c>
      <c r="N256" s="46">
        <f t="shared" si="54"/>
        <v>0</v>
      </c>
      <c r="O256" s="28"/>
    </row>
    <row r="257" spans="1:16" s="11" customFormat="1" ht="22.5" customHeight="1">
      <c r="A257" s="86" t="s">
        <v>200</v>
      </c>
      <c r="B257" s="84" t="s">
        <v>201</v>
      </c>
      <c r="C257" s="84" t="s">
        <v>27</v>
      </c>
      <c r="D257" s="84" t="s">
        <v>134</v>
      </c>
      <c r="E257" s="84" t="s">
        <v>17</v>
      </c>
      <c r="F257" s="84" t="s">
        <v>15</v>
      </c>
      <c r="G257" s="41" t="s">
        <v>18</v>
      </c>
      <c r="H257" s="60">
        <f t="shared" ref="H257:N261" si="55">H262</f>
        <v>259698.2</v>
      </c>
      <c r="I257" s="60">
        <f t="shared" si="55"/>
        <v>13560</v>
      </c>
      <c r="J257" s="60">
        <f t="shared" si="55"/>
        <v>13560</v>
      </c>
      <c r="K257" s="60">
        <f t="shared" si="55"/>
        <v>13560</v>
      </c>
      <c r="L257" s="60">
        <f t="shared" si="55"/>
        <v>13560</v>
      </c>
      <c r="M257" s="60">
        <f t="shared" si="55"/>
        <v>13560</v>
      </c>
      <c r="N257" s="60">
        <f t="shared" si="55"/>
        <v>49552</v>
      </c>
      <c r="O257" s="10"/>
    </row>
    <row r="258" spans="1:16" s="11" customFormat="1" ht="21.75" customHeight="1">
      <c r="A258" s="86"/>
      <c r="B258" s="84"/>
      <c r="C258" s="84"/>
      <c r="D258" s="84"/>
      <c r="E258" s="84"/>
      <c r="F258" s="84"/>
      <c r="G258" s="41" t="s">
        <v>19</v>
      </c>
      <c r="H258" s="60">
        <f t="shared" si="55"/>
        <v>0</v>
      </c>
      <c r="I258" s="60">
        <f t="shared" si="55"/>
        <v>0</v>
      </c>
      <c r="J258" s="60">
        <f t="shared" si="55"/>
        <v>0</v>
      </c>
      <c r="K258" s="60">
        <f t="shared" si="55"/>
        <v>0</v>
      </c>
      <c r="L258" s="60">
        <f t="shared" si="55"/>
        <v>0</v>
      </c>
      <c r="M258" s="60">
        <f t="shared" si="55"/>
        <v>0</v>
      </c>
      <c r="N258" s="60">
        <f t="shared" si="55"/>
        <v>0</v>
      </c>
      <c r="O258" s="10"/>
    </row>
    <row r="259" spans="1:16" s="11" customFormat="1" ht="23.25" customHeight="1">
      <c r="A259" s="86"/>
      <c r="B259" s="84"/>
      <c r="C259" s="84"/>
      <c r="D259" s="84"/>
      <c r="E259" s="84"/>
      <c r="F259" s="84"/>
      <c r="G259" s="41" t="s">
        <v>20</v>
      </c>
      <c r="H259" s="60">
        <f t="shared" si="55"/>
        <v>246507.6</v>
      </c>
      <c r="I259" s="60">
        <f t="shared" si="55"/>
        <v>2258.9</v>
      </c>
      <c r="J259" s="60">
        <f t="shared" si="55"/>
        <v>2258.9</v>
      </c>
      <c r="K259" s="60">
        <f t="shared" si="55"/>
        <v>2258.9</v>
      </c>
      <c r="L259" s="60">
        <f t="shared" si="55"/>
        <v>2258.9</v>
      </c>
      <c r="M259" s="60">
        <f t="shared" si="55"/>
        <v>2258.9</v>
      </c>
      <c r="N259" s="60">
        <v>87585.3</v>
      </c>
      <c r="O259" s="10"/>
    </row>
    <row r="260" spans="1:16" s="11" customFormat="1" ht="25.5" customHeight="1">
      <c r="A260" s="86"/>
      <c r="B260" s="84"/>
      <c r="C260" s="84"/>
      <c r="D260" s="84"/>
      <c r="E260" s="84"/>
      <c r="F260" s="84"/>
      <c r="G260" s="41" t="s">
        <v>21</v>
      </c>
      <c r="H260" s="60">
        <f t="shared" si="55"/>
        <v>13190.6</v>
      </c>
      <c r="I260" s="60">
        <f t="shared" si="55"/>
        <v>11301.1</v>
      </c>
      <c r="J260" s="60">
        <f t="shared" si="55"/>
        <v>11301.1</v>
      </c>
      <c r="K260" s="60">
        <f t="shared" si="55"/>
        <v>11301.1</v>
      </c>
      <c r="L260" s="60">
        <f t="shared" si="55"/>
        <v>11301.1</v>
      </c>
      <c r="M260" s="60">
        <f t="shared" si="55"/>
        <v>11301.1</v>
      </c>
      <c r="N260" s="60">
        <v>4707.8</v>
      </c>
      <c r="O260" s="10"/>
    </row>
    <row r="261" spans="1:16" s="11" customFormat="1" ht="52.5" customHeight="1">
      <c r="A261" s="86"/>
      <c r="B261" s="84"/>
      <c r="C261" s="84"/>
      <c r="D261" s="84"/>
      <c r="E261" s="84"/>
      <c r="F261" s="84"/>
      <c r="G261" s="24" t="s">
        <v>22</v>
      </c>
      <c r="H261" s="60">
        <f t="shared" si="55"/>
        <v>0</v>
      </c>
      <c r="I261" s="60">
        <f t="shared" si="55"/>
        <v>0</v>
      </c>
      <c r="J261" s="60">
        <f t="shared" si="55"/>
        <v>0</v>
      </c>
      <c r="K261" s="60">
        <f t="shared" si="55"/>
        <v>0</v>
      </c>
      <c r="L261" s="60">
        <f t="shared" si="55"/>
        <v>0</v>
      </c>
      <c r="M261" s="60">
        <f t="shared" si="55"/>
        <v>0</v>
      </c>
      <c r="N261" s="60">
        <f t="shared" si="55"/>
        <v>0</v>
      </c>
      <c r="O261" s="10"/>
    </row>
    <row r="262" spans="1:16" s="11" customFormat="1" ht="20.25" customHeight="1">
      <c r="A262" s="86" t="s">
        <v>202</v>
      </c>
      <c r="B262" s="84" t="s">
        <v>203</v>
      </c>
      <c r="C262" s="84" t="s">
        <v>27</v>
      </c>
      <c r="D262" s="84" t="s">
        <v>134</v>
      </c>
      <c r="E262" s="84" t="s">
        <v>17</v>
      </c>
      <c r="F262" s="84"/>
      <c r="G262" s="41" t="s">
        <v>18</v>
      </c>
      <c r="H262" s="61">
        <f t="shared" ref="H262:N262" si="56">SUM(H263:H266)</f>
        <v>259698.2</v>
      </c>
      <c r="I262" s="61">
        <f t="shared" si="56"/>
        <v>13560</v>
      </c>
      <c r="J262" s="61">
        <f t="shared" si="56"/>
        <v>13560</v>
      </c>
      <c r="K262" s="61">
        <f t="shared" si="56"/>
        <v>13560</v>
      </c>
      <c r="L262" s="61">
        <f t="shared" si="56"/>
        <v>13560</v>
      </c>
      <c r="M262" s="61">
        <f t="shared" si="56"/>
        <v>13560</v>
      </c>
      <c r="N262" s="61">
        <f t="shared" si="56"/>
        <v>49552</v>
      </c>
      <c r="O262" s="10"/>
    </row>
    <row r="263" spans="1:16" s="11" customFormat="1" ht="21" customHeight="1">
      <c r="A263" s="86"/>
      <c r="B263" s="84"/>
      <c r="C263" s="84"/>
      <c r="D263" s="84"/>
      <c r="E263" s="84"/>
      <c r="F263" s="84"/>
      <c r="G263" s="41" t="s">
        <v>19</v>
      </c>
      <c r="H263" s="61">
        <v>0</v>
      </c>
      <c r="I263" s="61"/>
      <c r="J263" s="61"/>
      <c r="K263" s="61"/>
      <c r="L263" s="61"/>
      <c r="M263" s="61"/>
      <c r="N263" s="61">
        <v>0</v>
      </c>
      <c r="O263" s="10"/>
    </row>
    <row r="264" spans="1:16" s="11" customFormat="1" ht="18.75" customHeight="1">
      <c r="A264" s="86"/>
      <c r="B264" s="84"/>
      <c r="C264" s="84"/>
      <c r="D264" s="84"/>
      <c r="E264" s="84"/>
      <c r="F264" s="84"/>
      <c r="G264" s="41" t="s">
        <v>20</v>
      </c>
      <c r="H264" s="61">
        <v>246507.6</v>
      </c>
      <c r="I264" s="61">
        <v>2258.9</v>
      </c>
      <c r="J264" s="61">
        <v>2258.9</v>
      </c>
      <c r="K264" s="61">
        <v>2258.9</v>
      </c>
      <c r="L264" s="61">
        <v>2258.9</v>
      </c>
      <c r="M264" s="61">
        <v>2258.9</v>
      </c>
      <c r="N264" s="61">
        <v>47072.5</v>
      </c>
      <c r="O264" s="10"/>
    </row>
    <row r="265" spans="1:16" s="11" customFormat="1" ht="20.25" customHeight="1">
      <c r="A265" s="86"/>
      <c r="B265" s="84"/>
      <c r="C265" s="84"/>
      <c r="D265" s="84"/>
      <c r="E265" s="84"/>
      <c r="F265" s="84"/>
      <c r="G265" s="41" t="s">
        <v>21</v>
      </c>
      <c r="H265" s="61">
        <f>12974.1+216.5</f>
        <v>13190.6</v>
      </c>
      <c r="I265" s="61">
        <v>11301.1</v>
      </c>
      <c r="J265" s="61">
        <v>11301.1</v>
      </c>
      <c r="K265" s="61">
        <v>11301.1</v>
      </c>
      <c r="L265" s="61">
        <v>11301.1</v>
      </c>
      <c r="M265" s="61">
        <v>11301.1</v>
      </c>
      <c r="N265" s="61">
        <f>2477.5+2</f>
        <v>2479.5</v>
      </c>
      <c r="O265" s="10"/>
    </row>
    <row r="266" spans="1:16" s="11" customFormat="1" ht="66.75" customHeight="1">
      <c r="A266" s="86"/>
      <c r="B266" s="84"/>
      <c r="C266" s="84"/>
      <c r="D266" s="84"/>
      <c r="E266" s="84"/>
      <c r="F266" s="84"/>
      <c r="G266" s="24" t="s">
        <v>22</v>
      </c>
      <c r="H266" s="60">
        <v>0</v>
      </c>
      <c r="I266" s="60">
        <v>0</v>
      </c>
      <c r="J266" s="60">
        <v>0</v>
      </c>
      <c r="K266" s="60">
        <v>0</v>
      </c>
      <c r="L266" s="60">
        <v>0</v>
      </c>
      <c r="M266" s="60">
        <v>0</v>
      </c>
      <c r="N266" s="60">
        <v>0</v>
      </c>
      <c r="O266" s="10"/>
    </row>
    <row r="267" spans="1:16" s="11" customFormat="1" ht="241.5" customHeight="1">
      <c r="A267" s="42" t="s">
        <v>204</v>
      </c>
      <c r="B267" s="41" t="s">
        <v>205</v>
      </c>
      <c r="C267" s="24" t="s">
        <v>27</v>
      </c>
      <c r="D267" s="24" t="s">
        <v>134</v>
      </c>
      <c r="E267" s="24" t="s">
        <v>17</v>
      </c>
      <c r="F267" s="62" t="s">
        <v>206</v>
      </c>
      <c r="G267" s="24" t="s">
        <v>34</v>
      </c>
      <c r="H267" s="25" t="s">
        <v>34</v>
      </c>
      <c r="I267" s="25" t="s">
        <v>34</v>
      </c>
      <c r="J267" s="25" t="s">
        <v>34</v>
      </c>
      <c r="K267" s="25" t="s">
        <v>34</v>
      </c>
      <c r="L267" s="25" t="s">
        <v>34</v>
      </c>
      <c r="M267" s="25" t="s">
        <v>34</v>
      </c>
      <c r="N267" s="25" t="s">
        <v>34</v>
      </c>
      <c r="O267" s="10"/>
    </row>
    <row r="268" spans="1:16" s="11" customFormat="1" ht="21.75" customHeight="1">
      <c r="A268" s="86" t="s">
        <v>207</v>
      </c>
      <c r="B268" s="84" t="s">
        <v>208</v>
      </c>
      <c r="C268" s="84" t="s">
        <v>15</v>
      </c>
      <c r="D268" s="84" t="s">
        <v>209</v>
      </c>
      <c r="E268" s="84" t="s">
        <v>17</v>
      </c>
      <c r="F268" s="84" t="s">
        <v>15</v>
      </c>
      <c r="G268" s="41" t="s">
        <v>18</v>
      </c>
      <c r="H268" s="60">
        <f t="shared" ref="H268:N268" si="57">SUM(H269:H272)</f>
        <v>16375</v>
      </c>
      <c r="I268" s="60">
        <f t="shared" si="57"/>
        <v>4851</v>
      </c>
      <c r="J268" s="60">
        <f t="shared" si="57"/>
        <v>4852</v>
      </c>
      <c r="K268" s="60">
        <f t="shared" si="57"/>
        <v>4853</v>
      </c>
      <c r="L268" s="60">
        <f t="shared" si="57"/>
        <v>4854</v>
      </c>
      <c r="M268" s="60">
        <f t="shared" si="57"/>
        <v>4855</v>
      </c>
      <c r="N268" s="60">
        <f t="shared" si="57"/>
        <v>7344.1</v>
      </c>
      <c r="O268" s="10">
        <v>8375</v>
      </c>
      <c r="P268" s="10">
        <v>4640.8</v>
      </c>
    </row>
    <row r="269" spans="1:16" s="11" customFormat="1" ht="21.75" customHeight="1">
      <c r="A269" s="86"/>
      <c r="B269" s="84"/>
      <c r="C269" s="84"/>
      <c r="D269" s="84"/>
      <c r="E269" s="84"/>
      <c r="F269" s="84"/>
      <c r="G269" s="41" t="s">
        <v>19</v>
      </c>
      <c r="H269" s="60">
        <f t="shared" ref="H269:N271" si="58">H274+H280+H286+H292+H298</f>
        <v>0</v>
      </c>
      <c r="I269" s="60">
        <f t="shared" si="58"/>
        <v>0</v>
      </c>
      <c r="J269" s="60">
        <f t="shared" si="58"/>
        <v>0</v>
      </c>
      <c r="K269" s="60">
        <f t="shared" si="58"/>
        <v>0</v>
      </c>
      <c r="L269" s="60">
        <f t="shared" si="58"/>
        <v>0</v>
      </c>
      <c r="M269" s="60">
        <f t="shared" si="58"/>
        <v>0</v>
      </c>
      <c r="N269" s="60">
        <f t="shared" si="58"/>
        <v>0</v>
      </c>
      <c r="O269" s="10"/>
    </row>
    <row r="270" spans="1:16" s="11" customFormat="1" ht="21" customHeight="1">
      <c r="A270" s="86"/>
      <c r="B270" s="84"/>
      <c r="C270" s="84"/>
      <c r="D270" s="84"/>
      <c r="E270" s="84"/>
      <c r="F270" s="84"/>
      <c r="G270" s="41" t="s">
        <v>20</v>
      </c>
      <c r="H270" s="60">
        <f t="shared" si="58"/>
        <v>0</v>
      </c>
      <c r="I270" s="60">
        <f t="shared" si="58"/>
        <v>0</v>
      </c>
      <c r="J270" s="60">
        <f t="shared" si="58"/>
        <v>0</v>
      </c>
      <c r="K270" s="60">
        <f t="shared" si="58"/>
        <v>0</v>
      </c>
      <c r="L270" s="60">
        <f t="shared" si="58"/>
        <v>0</v>
      </c>
      <c r="M270" s="60">
        <f t="shared" si="58"/>
        <v>0</v>
      </c>
      <c r="N270" s="60">
        <f t="shared" si="58"/>
        <v>0</v>
      </c>
      <c r="O270" s="10"/>
    </row>
    <row r="271" spans="1:16" s="11" customFormat="1" ht="19.5" customHeight="1">
      <c r="A271" s="86"/>
      <c r="B271" s="84"/>
      <c r="C271" s="84"/>
      <c r="D271" s="84"/>
      <c r="E271" s="84"/>
      <c r="F271" s="84"/>
      <c r="G271" s="41" t="s">
        <v>21</v>
      </c>
      <c r="H271" s="60">
        <f t="shared" si="58"/>
        <v>16375</v>
      </c>
      <c r="I271" s="60">
        <f t="shared" si="58"/>
        <v>4850</v>
      </c>
      <c r="J271" s="60">
        <f t="shared" si="58"/>
        <v>4850</v>
      </c>
      <c r="K271" s="60">
        <f t="shared" si="58"/>
        <v>4850</v>
      </c>
      <c r="L271" s="60">
        <f t="shared" si="58"/>
        <v>4850</v>
      </c>
      <c r="M271" s="60">
        <f t="shared" si="58"/>
        <v>4850</v>
      </c>
      <c r="N271" s="60">
        <f t="shared" si="58"/>
        <v>7344.1</v>
      </c>
      <c r="O271" s="10"/>
    </row>
    <row r="272" spans="1:16" s="11" customFormat="1" ht="21.75" customHeight="1">
      <c r="A272" s="86"/>
      <c r="B272" s="84"/>
      <c r="C272" s="84"/>
      <c r="D272" s="84"/>
      <c r="E272" s="84"/>
      <c r="F272" s="84"/>
      <c r="G272" s="24" t="s">
        <v>22</v>
      </c>
      <c r="H272" s="60">
        <v>0</v>
      </c>
      <c r="I272" s="60">
        <v>1</v>
      </c>
      <c r="J272" s="60">
        <v>2</v>
      </c>
      <c r="K272" s="60">
        <v>3</v>
      </c>
      <c r="L272" s="60">
        <v>4</v>
      </c>
      <c r="M272" s="60">
        <v>5</v>
      </c>
      <c r="N272" s="60">
        <v>0</v>
      </c>
      <c r="O272" s="10"/>
    </row>
    <row r="273" spans="1:15" s="11" customFormat="1" ht="20.25" customHeight="1">
      <c r="A273" s="86" t="s">
        <v>210</v>
      </c>
      <c r="B273" s="84" t="s">
        <v>211</v>
      </c>
      <c r="C273" s="84" t="s">
        <v>27</v>
      </c>
      <c r="D273" s="84" t="s">
        <v>212</v>
      </c>
      <c r="E273" s="84" t="s">
        <v>17</v>
      </c>
      <c r="F273" s="84"/>
      <c r="G273" s="41" t="s">
        <v>18</v>
      </c>
      <c r="H273" s="60">
        <f t="shared" ref="H273:N273" si="59">SUM(H274:H277)</f>
        <v>200</v>
      </c>
      <c r="I273" s="60">
        <f t="shared" si="59"/>
        <v>500</v>
      </c>
      <c r="J273" s="60">
        <f t="shared" si="59"/>
        <v>500</v>
      </c>
      <c r="K273" s="60">
        <f t="shared" si="59"/>
        <v>500</v>
      </c>
      <c r="L273" s="60">
        <f t="shared" si="59"/>
        <v>500</v>
      </c>
      <c r="M273" s="60">
        <f t="shared" si="59"/>
        <v>500</v>
      </c>
      <c r="N273" s="60">
        <f t="shared" si="59"/>
        <v>0</v>
      </c>
      <c r="O273" s="10"/>
    </row>
    <row r="274" spans="1:15" s="11" customFormat="1" ht="19.5" customHeight="1">
      <c r="A274" s="86"/>
      <c r="B274" s="84"/>
      <c r="C274" s="84"/>
      <c r="D274" s="84"/>
      <c r="E274" s="84"/>
      <c r="F274" s="84"/>
      <c r="G274" s="41" t="s">
        <v>19</v>
      </c>
      <c r="H274" s="60">
        <v>0</v>
      </c>
      <c r="I274" s="60">
        <v>0</v>
      </c>
      <c r="J274" s="60">
        <v>0</v>
      </c>
      <c r="K274" s="60">
        <v>0</v>
      </c>
      <c r="L274" s="60">
        <v>0</v>
      </c>
      <c r="M274" s="60">
        <v>0</v>
      </c>
      <c r="N274" s="60">
        <v>0</v>
      </c>
      <c r="O274" s="10"/>
    </row>
    <row r="275" spans="1:15" s="11" customFormat="1" ht="21.75" customHeight="1">
      <c r="A275" s="86"/>
      <c r="B275" s="84"/>
      <c r="C275" s="84"/>
      <c r="D275" s="84"/>
      <c r="E275" s="84"/>
      <c r="F275" s="84"/>
      <c r="G275" s="41" t="s">
        <v>20</v>
      </c>
      <c r="H275" s="60">
        <v>0</v>
      </c>
      <c r="I275" s="60">
        <v>0</v>
      </c>
      <c r="J275" s="60">
        <v>0</v>
      </c>
      <c r="K275" s="60">
        <v>0</v>
      </c>
      <c r="L275" s="60">
        <v>0</v>
      </c>
      <c r="M275" s="60">
        <v>0</v>
      </c>
      <c r="N275" s="60">
        <v>0</v>
      </c>
      <c r="O275" s="10"/>
    </row>
    <row r="276" spans="1:15" s="11" customFormat="1" ht="18.75" customHeight="1">
      <c r="A276" s="86"/>
      <c r="B276" s="84"/>
      <c r="C276" s="84"/>
      <c r="D276" s="84"/>
      <c r="E276" s="84"/>
      <c r="F276" s="84"/>
      <c r="G276" s="41" t="s">
        <v>21</v>
      </c>
      <c r="H276" s="60">
        <v>200</v>
      </c>
      <c r="I276" s="60">
        <v>500</v>
      </c>
      <c r="J276" s="60">
        <v>500</v>
      </c>
      <c r="K276" s="60">
        <v>500</v>
      </c>
      <c r="L276" s="60">
        <v>500</v>
      </c>
      <c r="M276" s="60">
        <v>500</v>
      </c>
      <c r="N276" s="60">
        <v>0</v>
      </c>
      <c r="O276" s="10"/>
    </row>
    <row r="277" spans="1:15" s="11" customFormat="1" ht="19.5" customHeight="1">
      <c r="A277" s="86"/>
      <c r="B277" s="84"/>
      <c r="C277" s="84"/>
      <c r="D277" s="84"/>
      <c r="E277" s="84"/>
      <c r="F277" s="84"/>
      <c r="G277" s="24" t="s">
        <v>22</v>
      </c>
      <c r="H277" s="60">
        <v>0</v>
      </c>
      <c r="I277" s="60">
        <v>0</v>
      </c>
      <c r="J277" s="60">
        <v>0</v>
      </c>
      <c r="K277" s="60">
        <v>0</v>
      </c>
      <c r="L277" s="60">
        <v>0</v>
      </c>
      <c r="M277" s="60">
        <v>0</v>
      </c>
      <c r="N277" s="60">
        <v>0</v>
      </c>
      <c r="O277" s="10"/>
    </row>
    <row r="278" spans="1:15" s="11" customFormat="1" ht="68.25" customHeight="1">
      <c r="A278" s="42" t="s">
        <v>213</v>
      </c>
      <c r="B278" s="24" t="s">
        <v>214</v>
      </c>
      <c r="C278" s="24" t="s">
        <v>27</v>
      </c>
      <c r="D278" s="24" t="s">
        <v>212</v>
      </c>
      <c r="E278" s="24" t="s">
        <v>17</v>
      </c>
      <c r="F278" s="24"/>
      <c r="G278" s="24" t="s">
        <v>34</v>
      </c>
      <c r="H278" s="25" t="s">
        <v>34</v>
      </c>
      <c r="I278" s="25" t="s">
        <v>34</v>
      </c>
      <c r="J278" s="25" t="s">
        <v>34</v>
      </c>
      <c r="K278" s="25" t="s">
        <v>34</v>
      </c>
      <c r="L278" s="25" t="s">
        <v>34</v>
      </c>
      <c r="M278" s="25" t="s">
        <v>34</v>
      </c>
      <c r="N278" s="25" t="s">
        <v>34</v>
      </c>
      <c r="O278" s="10"/>
    </row>
    <row r="279" spans="1:15" s="11" customFormat="1" ht="19.5" customHeight="1">
      <c r="A279" s="86" t="s">
        <v>215</v>
      </c>
      <c r="B279" s="84" t="s">
        <v>216</v>
      </c>
      <c r="C279" s="84" t="s">
        <v>27</v>
      </c>
      <c r="D279" s="84" t="s">
        <v>212</v>
      </c>
      <c r="E279" s="84" t="s">
        <v>17</v>
      </c>
      <c r="F279" s="84"/>
      <c r="G279" s="41" t="s">
        <v>18</v>
      </c>
      <c r="H279" s="60">
        <f t="shared" ref="H279:N279" si="60">SUM(H280:H283)</f>
        <v>2800</v>
      </c>
      <c r="I279" s="60">
        <f t="shared" si="60"/>
        <v>2800</v>
      </c>
      <c r="J279" s="60">
        <f t="shared" si="60"/>
        <v>2800</v>
      </c>
      <c r="K279" s="60">
        <f t="shared" si="60"/>
        <v>2800</v>
      </c>
      <c r="L279" s="60">
        <f t="shared" si="60"/>
        <v>2800</v>
      </c>
      <c r="M279" s="60">
        <f t="shared" si="60"/>
        <v>2800</v>
      </c>
      <c r="N279" s="60">
        <f t="shared" si="60"/>
        <v>2303.6999999999998</v>
      </c>
      <c r="O279" s="10"/>
    </row>
    <row r="280" spans="1:15" s="11" customFormat="1" ht="20.25" customHeight="1">
      <c r="A280" s="86"/>
      <c r="B280" s="84"/>
      <c r="C280" s="84"/>
      <c r="D280" s="84"/>
      <c r="E280" s="84"/>
      <c r="F280" s="84"/>
      <c r="G280" s="41" t="s">
        <v>19</v>
      </c>
      <c r="H280" s="60">
        <v>0</v>
      </c>
      <c r="I280" s="60">
        <v>0</v>
      </c>
      <c r="J280" s="60">
        <v>0</v>
      </c>
      <c r="K280" s="60">
        <v>0</v>
      </c>
      <c r="L280" s="60">
        <v>0</v>
      </c>
      <c r="M280" s="60">
        <v>0</v>
      </c>
      <c r="N280" s="60">
        <v>0</v>
      </c>
      <c r="O280" s="10"/>
    </row>
    <row r="281" spans="1:15" s="11" customFormat="1" ht="18.75" customHeight="1">
      <c r="A281" s="86"/>
      <c r="B281" s="84"/>
      <c r="C281" s="84"/>
      <c r="D281" s="84"/>
      <c r="E281" s="84"/>
      <c r="F281" s="84"/>
      <c r="G281" s="41" t="s">
        <v>20</v>
      </c>
      <c r="H281" s="60">
        <v>0</v>
      </c>
      <c r="I281" s="60">
        <v>0</v>
      </c>
      <c r="J281" s="60">
        <v>0</v>
      </c>
      <c r="K281" s="60">
        <v>0</v>
      </c>
      <c r="L281" s="60">
        <v>0</v>
      </c>
      <c r="M281" s="60">
        <v>0</v>
      </c>
      <c r="N281" s="60">
        <v>0</v>
      </c>
      <c r="O281" s="10"/>
    </row>
    <row r="282" spans="1:15" s="11" customFormat="1" ht="18.75" customHeight="1">
      <c r="A282" s="86"/>
      <c r="B282" s="84"/>
      <c r="C282" s="84"/>
      <c r="D282" s="84"/>
      <c r="E282" s="84"/>
      <c r="F282" s="84"/>
      <c r="G282" s="41" t="s">
        <v>21</v>
      </c>
      <c r="H282" s="60">
        <v>2800</v>
      </c>
      <c r="I282" s="60">
        <v>2800</v>
      </c>
      <c r="J282" s="60">
        <v>2800</v>
      </c>
      <c r="K282" s="60">
        <v>2800</v>
      </c>
      <c r="L282" s="60">
        <v>2800</v>
      </c>
      <c r="M282" s="60">
        <v>2800</v>
      </c>
      <c r="N282" s="60">
        <v>2303.6999999999998</v>
      </c>
      <c r="O282" s="10"/>
    </row>
    <row r="283" spans="1:15" s="11" customFormat="1" ht="18" customHeight="1">
      <c r="A283" s="86"/>
      <c r="B283" s="84"/>
      <c r="C283" s="84"/>
      <c r="D283" s="84"/>
      <c r="E283" s="84"/>
      <c r="F283" s="84"/>
      <c r="G283" s="24" t="s">
        <v>22</v>
      </c>
      <c r="H283" s="60">
        <v>0</v>
      </c>
      <c r="I283" s="60">
        <v>0</v>
      </c>
      <c r="J283" s="60">
        <v>0</v>
      </c>
      <c r="K283" s="60">
        <v>0</v>
      </c>
      <c r="L283" s="60">
        <v>0</v>
      </c>
      <c r="M283" s="60">
        <v>0</v>
      </c>
      <c r="N283" s="60">
        <v>0</v>
      </c>
      <c r="O283" s="10"/>
    </row>
    <row r="284" spans="1:15" s="11" customFormat="1" ht="81.75" customHeight="1">
      <c r="A284" s="42" t="s">
        <v>217</v>
      </c>
      <c r="B284" s="24" t="s">
        <v>218</v>
      </c>
      <c r="C284" s="24" t="s">
        <v>27</v>
      </c>
      <c r="D284" s="24" t="s">
        <v>212</v>
      </c>
      <c r="E284" s="24" t="s">
        <v>17</v>
      </c>
      <c r="F284" s="62" t="s">
        <v>382</v>
      </c>
      <c r="G284" s="24" t="s">
        <v>34</v>
      </c>
      <c r="H284" s="25" t="s">
        <v>34</v>
      </c>
      <c r="I284" s="25" t="s">
        <v>34</v>
      </c>
      <c r="J284" s="25" t="s">
        <v>34</v>
      </c>
      <c r="K284" s="25" t="s">
        <v>34</v>
      </c>
      <c r="L284" s="25" t="s">
        <v>34</v>
      </c>
      <c r="M284" s="25" t="s">
        <v>34</v>
      </c>
      <c r="N284" s="25" t="s">
        <v>34</v>
      </c>
      <c r="O284" s="10"/>
    </row>
    <row r="285" spans="1:15" s="11" customFormat="1" ht="18.75" customHeight="1">
      <c r="A285" s="96" t="s">
        <v>219</v>
      </c>
      <c r="B285" s="84" t="s">
        <v>220</v>
      </c>
      <c r="C285" s="84" t="s">
        <v>27</v>
      </c>
      <c r="D285" s="84" t="s">
        <v>212</v>
      </c>
      <c r="E285" s="84" t="s">
        <v>17</v>
      </c>
      <c r="F285" s="84"/>
      <c r="G285" s="41" t="s">
        <v>18</v>
      </c>
      <c r="H285" s="63">
        <f t="shared" ref="H285:N285" si="61">SUM(H286:H289)</f>
        <v>11825</v>
      </c>
      <c r="I285" s="63">
        <f t="shared" si="61"/>
        <v>0</v>
      </c>
      <c r="J285" s="63">
        <f t="shared" si="61"/>
        <v>0</v>
      </c>
      <c r="K285" s="63">
        <f t="shared" si="61"/>
        <v>0</v>
      </c>
      <c r="L285" s="63">
        <f t="shared" si="61"/>
        <v>0</v>
      </c>
      <c r="M285" s="63">
        <f t="shared" si="61"/>
        <v>0</v>
      </c>
      <c r="N285" s="63">
        <f t="shared" si="61"/>
        <v>3800</v>
      </c>
      <c r="O285" s="10"/>
    </row>
    <row r="286" spans="1:15" s="11" customFormat="1" ht="18" customHeight="1">
      <c r="A286" s="97"/>
      <c r="B286" s="84"/>
      <c r="C286" s="84"/>
      <c r="D286" s="84"/>
      <c r="E286" s="84"/>
      <c r="F286" s="84"/>
      <c r="G286" s="41" t="s">
        <v>19</v>
      </c>
      <c r="H286" s="63">
        <v>0</v>
      </c>
      <c r="I286" s="64"/>
      <c r="J286" s="64"/>
      <c r="K286" s="64"/>
      <c r="L286" s="64"/>
      <c r="M286" s="64"/>
      <c r="N286" s="63">
        <v>0</v>
      </c>
      <c r="O286" s="10"/>
    </row>
    <row r="287" spans="1:15" s="11" customFormat="1" ht="19.5" customHeight="1">
      <c r="A287" s="97"/>
      <c r="B287" s="84"/>
      <c r="C287" s="84"/>
      <c r="D287" s="84"/>
      <c r="E287" s="84"/>
      <c r="F287" s="84"/>
      <c r="G287" s="41" t="s">
        <v>20</v>
      </c>
      <c r="H287" s="60">
        <v>0</v>
      </c>
      <c r="I287" s="65"/>
      <c r="J287" s="65"/>
      <c r="K287" s="65"/>
      <c r="L287" s="65"/>
      <c r="M287" s="65"/>
      <c r="N287" s="60">
        <v>0</v>
      </c>
      <c r="O287" s="10"/>
    </row>
    <row r="288" spans="1:15" s="11" customFormat="1" ht="18.75" customHeight="1">
      <c r="A288" s="97"/>
      <c r="B288" s="84"/>
      <c r="C288" s="84"/>
      <c r="D288" s="84"/>
      <c r="E288" s="84"/>
      <c r="F288" s="84"/>
      <c r="G288" s="41" t="s">
        <v>21</v>
      </c>
      <c r="H288" s="60">
        <f>3000+825+8000</f>
        <v>11825</v>
      </c>
      <c r="I288" s="65"/>
      <c r="J288" s="65"/>
      <c r="K288" s="65"/>
      <c r="L288" s="65"/>
      <c r="M288" s="65"/>
      <c r="N288" s="60">
        <f>1990.9+1009.1+800</f>
        <v>3800</v>
      </c>
      <c r="O288" s="10"/>
    </row>
    <row r="289" spans="1:15" s="11" customFormat="1" ht="17.25" customHeight="1">
      <c r="A289" s="97"/>
      <c r="B289" s="84"/>
      <c r="C289" s="84"/>
      <c r="D289" s="84"/>
      <c r="E289" s="84"/>
      <c r="F289" s="84"/>
      <c r="G289" s="24" t="s">
        <v>22</v>
      </c>
      <c r="H289" s="60">
        <v>0</v>
      </c>
      <c r="I289" s="65"/>
      <c r="J289" s="65"/>
      <c r="K289" s="65"/>
      <c r="L289" s="65"/>
      <c r="M289" s="65"/>
      <c r="N289" s="60">
        <v>0</v>
      </c>
      <c r="O289" s="10"/>
    </row>
    <row r="290" spans="1:15" s="11" customFormat="1" ht="77.25" customHeight="1">
      <c r="A290" s="98"/>
      <c r="B290" s="40" t="s">
        <v>221</v>
      </c>
      <c r="C290" s="24" t="s">
        <v>27</v>
      </c>
      <c r="D290" s="24" t="s">
        <v>212</v>
      </c>
      <c r="E290" s="24" t="s">
        <v>17</v>
      </c>
      <c r="F290" s="62" t="s">
        <v>383</v>
      </c>
      <c r="G290" s="24" t="s">
        <v>34</v>
      </c>
      <c r="H290" s="25" t="s">
        <v>34</v>
      </c>
      <c r="I290" s="48"/>
      <c r="J290" s="48"/>
      <c r="K290" s="48"/>
      <c r="L290" s="48"/>
      <c r="M290" s="48"/>
      <c r="N290" s="25" t="s">
        <v>34</v>
      </c>
      <c r="O290" s="10"/>
    </row>
    <row r="291" spans="1:15" s="11" customFormat="1" ht="18.75" hidden="1" customHeight="1">
      <c r="A291" s="86"/>
      <c r="B291" s="84" t="s">
        <v>222</v>
      </c>
      <c r="C291" s="84" t="s">
        <v>212</v>
      </c>
      <c r="D291" s="84" t="s">
        <v>212</v>
      </c>
      <c r="E291" s="84" t="s">
        <v>41</v>
      </c>
      <c r="F291" s="84"/>
      <c r="G291" s="41" t="s">
        <v>18</v>
      </c>
      <c r="H291" s="25">
        <f>SUM(H292:H295)</f>
        <v>0</v>
      </c>
      <c r="I291" s="48"/>
      <c r="J291" s="48"/>
      <c r="K291" s="48"/>
      <c r="L291" s="48"/>
      <c r="M291" s="48"/>
      <c r="N291" s="49" t="s">
        <v>223</v>
      </c>
      <c r="O291" s="10"/>
    </row>
    <row r="292" spans="1:15" s="11" customFormat="1" ht="17.25" hidden="1" customHeight="1">
      <c r="A292" s="86"/>
      <c r="B292" s="84"/>
      <c r="C292" s="84"/>
      <c r="D292" s="84"/>
      <c r="E292" s="84"/>
      <c r="F292" s="84"/>
      <c r="G292" s="41" t="s">
        <v>19</v>
      </c>
      <c r="H292" s="25">
        <v>0</v>
      </c>
      <c r="I292" s="48"/>
      <c r="J292" s="48"/>
      <c r="K292" s="48"/>
      <c r="L292" s="48"/>
      <c r="M292" s="48"/>
      <c r="N292" s="49"/>
      <c r="O292" s="10"/>
    </row>
    <row r="293" spans="1:15" s="11" customFormat="1" ht="20.25" hidden="1" customHeight="1">
      <c r="A293" s="86"/>
      <c r="B293" s="84"/>
      <c r="C293" s="84"/>
      <c r="D293" s="84"/>
      <c r="E293" s="84"/>
      <c r="F293" s="84"/>
      <c r="G293" s="41" t="s">
        <v>20</v>
      </c>
      <c r="H293" s="25">
        <v>0</v>
      </c>
      <c r="I293" s="48"/>
      <c r="J293" s="48"/>
      <c r="K293" s="48"/>
      <c r="L293" s="48"/>
      <c r="M293" s="48"/>
      <c r="N293" s="49"/>
      <c r="O293" s="10"/>
    </row>
    <row r="294" spans="1:15" s="11" customFormat="1" ht="20.25" hidden="1" customHeight="1">
      <c r="A294" s="86"/>
      <c r="B294" s="84"/>
      <c r="C294" s="84"/>
      <c r="D294" s="84"/>
      <c r="E294" s="84"/>
      <c r="F294" s="84"/>
      <c r="G294" s="41" t="s">
        <v>21</v>
      </c>
      <c r="H294" s="25">
        <v>0</v>
      </c>
      <c r="I294" s="48"/>
      <c r="J294" s="48"/>
      <c r="K294" s="48"/>
      <c r="L294" s="48"/>
      <c r="M294" s="48"/>
      <c r="N294" s="49"/>
      <c r="O294" s="10"/>
    </row>
    <row r="295" spans="1:15" s="11" customFormat="1" ht="18" hidden="1" customHeight="1">
      <c r="A295" s="86"/>
      <c r="B295" s="84"/>
      <c r="C295" s="84"/>
      <c r="D295" s="84"/>
      <c r="E295" s="84"/>
      <c r="F295" s="84"/>
      <c r="G295" s="24" t="s">
        <v>22</v>
      </c>
      <c r="H295" s="25">
        <v>0</v>
      </c>
      <c r="I295" s="48"/>
      <c r="J295" s="48"/>
      <c r="K295" s="48"/>
      <c r="L295" s="48"/>
      <c r="M295" s="48"/>
      <c r="N295" s="49"/>
      <c r="O295" s="10"/>
    </row>
    <row r="296" spans="1:15" s="11" customFormat="1" ht="79.5" hidden="1" customHeight="1">
      <c r="A296" s="42"/>
      <c r="B296" s="24" t="s">
        <v>224</v>
      </c>
      <c r="C296" s="24" t="s">
        <v>212</v>
      </c>
      <c r="D296" s="24" t="s">
        <v>212</v>
      </c>
      <c r="E296" s="24" t="s">
        <v>41</v>
      </c>
      <c r="F296" s="24"/>
      <c r="G296" s="24" t="s">
        <v>34</v>
      </c>
      <c r="H296" s="25" t="s">
        <v>34</v>
      </c>
      <c r="I296" s="48"/>
      <c r="J296" s="48"/>
      <c r="K296" s="48"/>
      <c r="L296" s="48"/>
      <c r="M296" s="48"/>
      <c r="N296" s="49"/>
      <c r="O296" s="10"/>
    </row>
    <row r="297" spans="1:15" s="11" customFormat="1" ht="18.75" customHeight="1">
      <c r="A297" s="86" t="s">
        <v>225</v>
      </c>
      <c r="B297" s="84" t="s">
        <v>226</v>
      </c>
      <c r="C297" s="84" t="s">
        <v>27</v>
      </c>
      <c r="D297" s="84" t="s">
        <v>212</v>
      </c>
      <c r="E297" s="84" t="s">
        <v>17</v>
      </c>
      <c r="F297" s="84"/>
      <c r="G297" s="24" t="s">
        <v>18</v>
      </c>
      <c r="H297" s="25">
        <f>SUM(H298:H301)</f>
        <v>1550</v>
      </c>
      <c r="I297" s="25">
        <f t="shared" ref="I297:N297" si="62">SUM(I298:I301)</f>
        <v>1550</v>
      </c>
      <c r="J297" s="25">
        <f t="shared" si="62"/>
        <v>1550</v>
      </c>
      <c r="K297" s="25">
        <f t="shared" si="62"/>
        <v>1550</v>
      </c>
      <c r="L297" s="25">
        <f t="shared" si="62"/>
        <v>1550</v>
      </c>
      <c r="M297" s="25">
        <f t="shared" si="62"/>
        <v>1550</v>
      </c>
      <c r="N297" s="25">
        <f t="shared" si="62"/>
        <v>1240.4000000000001</v>
      </c>
      <c r="O297" s="10"/>
    </row>
    <row r="298" spans="1:15" s="11" customFormat="1" ht="18.75" customHeight="1">
      <c r="A298" s="86"/>
      <c r="B298" s="84"/>
      <c r="C298" s="84"/>
      <c r="D298" s="84"/>
      <c r="E298" s="84"/>
      <c r="F298" s="84"/>
      <c r="G298" s="24" t="s">
        <v>19</v>
      </c>
      <c r="H298" s="25">
        <v>0</v>
      </c>
      <c r="I298" s="25">
        <v>0</v>
      </c>
      <c r="J298" s="25">
        <v>0</v>
      </c>
      <c r="K298" s="25">
        <v>0</v>
      </c>
      <c r="L298" s="25">
        <v>0</v>
      </c>
      <c r="M298" s="25">
        <v>0</v>
      </c>
      <c r="N298" s="25">
        <v>0</v>
      </c>
      <c r="O298" s="10"/>
    </row>
    <row r="299" spans="1:15" s="11" customFormat="1" ht="18.75" customHeight="1">
      <c r="A299" s="86"/>
      <c r="B299" s="84"/>
      <c r="C299" s="84"/>
      <c r="D299" s="84"/>
      <c r="E299" s="84"/>
      <c r="F299" s="84"/>
      <c r="G299" s="24" t="s">
        <v>20</v>
      </c>
      <c r="H299" s="25">
        <v>0</v>
      </c>
      <c r="I299" s="25">
        <v>0</v>
      </c>
      <c r="J299" s="25">
        <v>0</v>
      </c>
      <c r="K299" s="25">
        <v>0</v>
      </c>
      <c r="L299" s="25">
        <v>0</v>
      </c>
      <c r="M299" s="25">
        <v>0</v>
      </c>
      <c r="N299" s="25">
        <v>0</v>
      </c>
      <c r="O299" s="10"/>
    </row>
    <row r="300" spans="1:15" s="11" customFormat="1" ht="18.75" customHeight="1">
      <c r="A300" s="86"/>
      <c r="B300" s="84"/>
      <c r="C300" s="84"/>
      <c r="D300" s="84"/>
      <c r="E300" s="84"/>
      <c r="F300" s="84"/>
      <c r="G300" s="24" t="s">
        <v>21</v>
      </c>
      <c r="H300" s="25">
        <v>1550</v>
      </c>
      <c r="I300" s="25">
        <v>1550</v>
      </c>
      <c r="J300" s="25">
        <v>1550</v>
      </c>
      <c r="K300" s="25">
        <v>1550</v>
      </c>
      <c r="L300" s="25">
        <v>1550</v>
      </c>
      <c r="M300" s="25">
        <v>1550</v>
      </c>
      <c r="N300" s="25">
        <v>1240.4000000000001</v>
      </c>
      <c r="O300" s="10"/>
    </row>
    <row r="301" spans="1:15" s="11" customFormat="1" ht="18.75" customHeight="1">
      <c r="A301" s="86"/>
      <c r="B301" s="84"/>
      <c r="C301" s="84"/>
      <c r="D301" s="84"/>
      <c r="E301" s="84"/>
      <c r="F301" s="84"/>
      <c r="G301" s="24" t="s">
        <v>22</v>
      </c>
      <c r="H301" s="25">
        <v>0</v>
      </c>
      <c r="I301" s="25">
        <v>0</v>
      </c>
      <c r="J301" s="25">
        <v>0</v>
      </c>
      <c r="K301" s="25">
        <v>0</v>
      </c>
      <c r="L301" s="25">
        <v>0</v>
      </c>
      <c r="M301" s="25">
        <v>0</v>
      </c>
      <c r="N301" s="25">
        <v>0</v>
      </c>
      <c r="O301" s="10"/>
    </row>
    <row r="302" spans="1:15" s="11" customFormat="1" ht="69" customHeight="1">
      <c r="A302" s="42" t="s">
        <v>227</v>
      </c>
      <c r="B302" s="24" t="s">
        <v>228</v>
      </c>
      <c r="C302" s="24" t="s">
        <v>27</v>
      </c>
      <c r="D302" s="24" t="s">
        <v>212</v>
      </c>
      <c r="E302" s="24" t="s">
        <v>17</v>
      </c>
      <c r="F302" s="24" t="s">
        <v>229</v>
      </c>
      <c r="G302" s="24" t="s">
        <v>34</v>
      </c>
      <c r="H302" s="25" t="s">
        <v>34</v>
      </c>
      <c r="I302" s="25" t="s">
        <v>34</v>
      </c>
      <c r="J302" s="25" t="s">
        <v>34</v>
      </c>
      <c r="K302" s="25" t="s">
        <v>34</v>
      </c>
      <c r="L302" s="25" t="s">
        <v>34</v>
      </c>
      <c r="M302" s="25" t="s">
        <v>34</v>
      </c>
      <c r="N302" s="25" t="s">
        <v>34</v>
      </c>
      <c r="O302" s="10"/>
    </row>
    <row r="303" spans="1:15" s="32" customFormat="1" ht="18" customHeight="1">
      <c r="A303" s="86" t="s">
        <v>230</v>
      </c>
      <c r="B303" s="84" t="s">
        <v>231</v>
      </c>
      <c r="C303" s="84" t="s">
        <v>15</v>
      </c>
      <c r="D303" s="84" t="s">
        <v>232</v>
      </c>
      <c r="E303" s="84" t="s">
        <v>17</v>
      </c>
      <c r="F303" s="84" t="s">
        <v>15</v>
      </c>
      <c r="G303" s="41" t="s">
        <v>18</v>
      </c>
      <c r="H303" s="60">
        <f t="shared" ref="H303:N303" si="63">SUM(H304:H307)</f>
        <v>1666.2</v>
      </c>
      <c r="I303" s="60">
        <f t="shared" si="63"/>
        <v>0</v>
      </c>
      <c r="J303" s="60">
        <f t="shared" si="63"/>
        <v>0</v>
      </c>
      <c r="K303" s="60">
        <f t="shared" si="63"/>
        <v>0</v>
      </c>
      <c r="L303" s="60">
        <f t="shared" si="63"/>
        <v>0</v>
      </c>
      <c r="M303" s="60">
        <f t="shared" si="63"/>
        <v>0</v>
      </c>
      <c r="N303" s="60">
        <f t="shared" si="63"/>
        <v>1666.2</v>
      </c>
      <c r="O303" s="31"/>
    </row>
    <row r="304" spans="1:15" s="32" customFormat="1" ht="19.5" customHeight="1">
      <c r="A304" s="86"/>
      <c r="B304" s="84"/>
      <c r="C304" s="84"/>
      <c r="D304" s="84"/>
      <c r="E304" s="84"/>
      <c r="F304" s="84"/>
      <c r="G304" s="41" t="s">
        <v>19</v>
      </c>
      <c r="H304" s="60">
        <f t="shared" ref="H304:N307" si="64">H309+H315</f>
        <v>0</v>
      </c>
      <c r="I304" s="60">
        <f t="shared" si="64"/>
        <v>0</v>
      </c>
      <c r="J304" s="60">
        <f t="shared" si="64"/>
        <v>0</v>
      </c>
      <c r="K304" s="60">
        <f t="shared" si="64"/>
        <v>0</v>
      </c>
      <c r="L304" s="60">
        <f t="shared" si="64"/>
        <v>0</v>
      </c>
      <c r="M304" s="60">
        <f t="shared" si="64"/>
        <v>0</v>
      </c>
      <c r="N304" s="60">
        <f t="shared" si="64"/>
        <v>0</v>
      </c>
      <c r="O304" s="31"/>
    </row>
    <row r="305" spans="1:15" s="32" customFormat="1" ht="21.75" customHeight="1">
      <c r="A305" s="86"/>
      <c r="B305" s="84"/>
      <c r="C305" s="84"/>
      <c r="D305" s="84"/>
      <c r="E305" s="84"/>
      <c r="F305" s="84"/>
      <c r="G305" s="41" t="s">
        <v>20</v>
      </c>
      <c r="H305" s="60">
        <f t="shared" si="64"/>
        <v>800</v>
      </c>
      <c r="I305" s="60">
        <f t="shared" si="64"/>
        <v>0</v>
      </c>
      <c r="J305" s="60">
        <f t="shared" si="64"/>
        <v>0</v>
      </c>
      <c r="K305" s="60">
        <f t="shared" si="64"/>
        <v>0</v>
      </c>
      <c r="L305" s="60">
        <f t="shared" si="64"/>
        <v>0</v>
      </c>
      <c r="M305" s="60">
        <f t="shared" si="64"/>
        <v>0</v>
      </c>
      <c r="N305" s="60">
        <f t="shared" si="64"/>
        <v>800</v>
      </c>
      <c r="O305" s="31"/>
    </row>
    <row r="306" spans="1:15" s="32" customFormat="1" ht="18" customHeight="1">
      <c r="A306" s="86"/>
      <c r="B306" s="84"/>
      <c r="C306" s="84"/>
      <c r="D306" s="84"/>
      <c r="E306" s="84"/>
      <c r="F306" s="84"/>
      <c r="G306" s="41" t="s">
        <v>21</v>
      </c>
      <c r="H306" s="60">
        <f t="shared" si="64"/>
        <v>866.2</v>
      </c>
      <c r="I306" s="60">
        <f t="shared" si="64"/>
        <v>0</v>
      </c>
      <c r="J306" s="60">
        <f t="shared" si="64"/>
        <v>0</v>
      </c>
      <c r="K306" s="60">
        <f t="shared" si="64"/>
        <v>0</v>
      </c>
      <c r="L306" s="60">
        <f t="shared" si="64"/>
        <v>0</v>
      </c>
      <c r="M306" s="60">
        <f t="shared" si="64"/>
        <v>0</v>
      </c>
      <c r="N306" s="60">
        <f t="shared" si="64"/>
        <v>866.2</v>
      </c>
      <c r="O306" s="31"/>
    </row>
    <row r="307" spans="1:15" s="32" customFormat="1" ht="18" customHeight="1">
      <c r="A307" s="86"/>
      <c r="B307" s="84"/>
      <c r="C307" s="84"/>
      <c r="D307" s="84"/>
      <c r="E307" s="84"/>
      <c r="F307" s="84"/>
      <c r="G307" s="24" t="s">
        <v>22</v>
      </c>
      <c r="H307" s="60">
        <f t="shared" si="64"/>
        <v>0</v>
      </c>
      <c r="I307" s="60">
        <f t="shared" si="64"/>
        <v>0</v>
      </c>
      <c r="J307" s="60">
        <f t="shared" si="64"/>
        <v>0</v>
      </c>
      <c r="K307" s="60">
        <f t="shared" si="64"/>
        <v>0</v>
      </c>
      <c r="L307" s="60">
        <f t="shared" si="64"/>
        <v>0</v>
      </c>
      <c r="M307" s="60">
        <f t="shared" si="64"/>
        <v>0</v>
      </c>
      <c r="N307" s="60">
        <f t="shared" si="64"/>
        <v>0</v>
      </c>
      <c r="O307" s="31"/>
    </row>
    <row r="308" spans="1:15" s="11" customFormat="1" ht="18.75" customHeight="1">
      <c r="A308" s="86" t="s">
        <v>233</v>
      </c>
      <c r="B308" s="84" t="s">
        <v>234</v>
      </c>
      <c r="C308" s="84" t="s">
        <v>27</v>
      </c>
      <c r="D308" s="84" t="s">
        <v>212</v>
      </c>
      <c r="E308" s="84" t="s">
        <v>17</v>
      </c>
      <c r="F308" s="84"/>
      <c r="G308" s="41" t="s">
        <v>18</v>
      </c>
      <c r="H308" s="60">
        <f t="shared" ref="H308:N308" si="65">H309+H310+H311+H312</f>
        <v>866.2</v>
      </c>
      <c r="I308" s="60">
        <f t="shared" si="65"/>
        <v>0</v>
      </c>
      <c r="J308" s="60">
        <f t="shared" si="65"/>
        <v>0</v>
      </c>
      <c r="K308" s="60">
        <f t="shared" si="65"/>
        <v>0</v>
      </c>
      <c r="L308" s="60">
        <f t="shared" si="65"/>
        <v>0</v>
      </c>
      <c r="M308" s="60">
        <f t="shared" si="65"/>
        <v>0</v>
      </c>
      <c r="N308" s="60">
        <f t="shared" si="65"/>
        <v>866.2</v>
      </c>
      <c r="O308" s="10"/>
    </row>
    <row r="309" spans="1:15" s="11" customFormat="1" ht="19.5" customHeight="1">
      <c r="A309" s="86"/>
      <c r="B309" s="94"/>
      <c r="C309" s="84"/>
      <c r="D309" s="84"/>
      <c r="E309" s="84"/>
      <c r="F309" s="84"/>
      <c r="G309" s="41" t="s">
        <v>19</v>
      </c>
      <c r="H309" s="60">
        <v>0</v>
      </c>
      <c r="I309" s="60">
        <v>0</v>
      </c>
      <c r="J309" s="60">
        <v>0</v>
      </c>
      <c r="K309" s="60">
        <v>0</v>
      </c>
      <c r="L309" s="60">
        <v>0</v>
      </c>
      <c r="M309" s="60">
        <v>0</v>
      </c>
      <c r="N309" s="60">
        <v>0</v>
      </c>
      <c r="O309" s="10"/>
    </row>
    <row r="310" spans="1:15" s="11" customFormat="1" ht="21" customHeight="1">
      <c r="A310" s="86"/>
      <c r="B310" s="94"/>
      <c r="C310" s="84"/>
      <c r="D310" s="84"/>
      <c r="E310" s="84"/>
      <c r="F310" s="84"/>
      <c r="G310" s="41" t="s">
        <v>20</v>
      </c>
      <c r="H310" s="60">
        <v>0</v>
      </c>
      <c r="I310" s="60">
        <v>0</v>
      </c>
      <c r="J310" s="60">
        <v>0</v>
      </c>
      <c r="K310" s="60">
        <v>0</v>
      </c>
      <c r="L310" s="60">
        <v>0</v>
      </c>
      <c r="M310" s="60">
        <v>0</v>
      </c>
      <c r="N310" s="60">
        <v>0</v>
      </c>
      <c r="O310" s="10"/>
    </row>
    <row r="311" spans="1:15" s="11" customFormat="1" ht="19.5" customHeight="1">
      <c r="A311" s="86"/>
      <c r="B311" s="94"/>
      <c r="C311" s="84"/>
      <c r="D311" s="84"/>
      <c r="E311" s="84"/>
      <c r="F311" s="84"/>
      <c r="G311" s="41" t="s">
        <v>21</v>
      </c>
      <c r="H311" s="60">
        <f>845.5+20.7</f>
        <v>866.2</v>
      </c>
      <c r="I311" s="60">
        <v>0</v>
      </c>
      <c r="J311" s="60">
        <v>0</v>
      </c>
      <c r="K311" s="60">
        <v>0</v>
      </c>
      <c r="L311" s="60">
        <v>0</v>
      </c>
      <c r="M311" s="60">
        <v>0</v>
      </c>
      <c r="N311" s="60">
        <v>866.2</v>
      </c>
      <c r="O311" s="10"/>
    </row>
    <row r="312" spans="1:15" s="11" customFormat="1" ht="22.5" customHeight="1">
      <c r="A312" s="86"/>
      <c r="B312" s="94"/>
      <c r="C312" s="84"/>
      <c r="D312" s="84"/>
      <c r="E312" s="84"/>
      <c r="F312" s="84"/>
      <c r="G312" s="24" t="s">
        <v>22</v>
      </c>
      <c r="H312" s="60">
        <v>0</v>
      </c>
      <c r="I312" s="60">
        <v>0</v>
      </c>
      <c r="J312" s="60">
        <v>0</v>
      </c>
      <c r="K312" s="60">
        <v>0</v>
      </c>
      <c r="L312" s="60">
        <v>0</v>
      </c>
      <c r="M312" s="60">
        <v>0</v>
      </c>
      <c r="N312" s="60">
        <v>0</v>
      </c>
      <c r="O312" s="10"/>
    </row>
    <row r="313" spans="1:15" s="11" customFormat="1" ht="69" customHeight="1">
      <c r="A313" s="42" t="s">
        <v>235</v>
      </c>
      <c r="B313" s="41" t="s">
        <v>236</v>
      </c>
      <c r="C313" s="24" t="s">
        <v>27</v>
      </c>
      <c r="D313" s="24" t="s">
        <v>212</v>
      </c>
      <c r="E313" s="24" t="s">
        <v>237</v>
      </c>
      <c r="F313" s="62" t="s">
        <v>384</v>
      </c>
      <c r="G313" s="24" t="s">
        <v>34</v>
      </c>
      <c r="H313" s="25" t="s">
        <v>34</v>
      </c>
      <c r="I313" s="25" t="s">
        <v>34</v>
      </c>
      <c r="J313" s="25" t="s">
        <v>34</v>
      </c>
      <c r="K313" s="25" t="s">
        <v>34</v>
      </c>
      <c r="L313" s="25" t="s">
        <v>34</v>
      </c>
      <c r="M313" s="25" t="s">
        <v>34</v>
      </c>
      <c r="N313" s="25" t="s">
        <v>34</v>
      </c>
      <c r="O313" s="10"/>
    </row>
    <row r="314" spans="1:15" s="11" customFormat="1" ht="24" customHeight="1">
      <c r="A314" s="96" t="s">
        <v>238</v>
      </c>
      <c r="B314" s="99" t="s">
        <v>239</v>
      </c>
      <c r="C314" s="102" t="s">
        <v>27</v>
      </c>
      <c r="D314" s="102" t="s">
        <v>212</v>
      </c>
      <c r="E314" s="102" t="s">
        <v>237</v>
      </c>
      <c r="F314" s="105"/>
      <c r="G314" s="41" t="s">
        <v>18</v>
      </c>
      <c r="H314" s="60">
        <f t="shared" ref="H314:N314" si="66">H315+H316+H317+H318</f>
        <v>800</v>
      </c>
      <c r="I314" s="60">
        <f t="shared" si="66"/>
        <v>0</v>
      </c>
      <c r="J314" s="60">
        <f t="shared" si="66"/>
        <v>0</v>
      </c>
      <c r="K314" s="60">
        <f t="shared" si="66"/>
        <v>0</v>
      </c>
      <c r="L314" s="60">
        <f t="shared" si="66"/>
        <v>0</v>
      </c>
      <c r="M314" s="60">
        <f t="shared" si="66"/>
        <v>0</v>
      </c>
      <c r="N314" s="60">
        <f t="shared" si="66"/>
        <v>800</v>
      </c>
      <c r="O314" s="10"/>
    </row>
    <row r="315" spans="1:15" s="11" customFormat="1" ht="24" customHeight="1">
      <c r="A315" s="97"/>
      <c r="B315" s="100"/>
      <c r="C315" s="103"/>
      <c r="D315" s="103"/>
      <c r="E315" s="103"/>
      <c r="F315" s="106"/>
      <c r="G315" s="41" t="s">
        <v>19</v>
      </c>
      <c r="H315" s="60">
        <v>0</v>
      </c>
      <c r="I315" s="60"/>
      <c r="J315" s="60"/>
      <c r="K315" s="60"/>
      <c r="L315" s="60"/>
      <c r="M315" s="60"/>
      <c r="N315" s="60">
        <v>0</v>
      </c>
      <c r="O315" s="10"/>
    </row>
    <row r="316" spans="1:15" s="11" customFormat="1" ht="24" customHeight="1">
      <c r="A316" s="97"/>
      <c r="B316" s="100"/>
      <c r="C316" s="103"/>
      <c r="D316" s="103"/>
      <c r="E316" s="103"/>
      <c r="F316" s="106"/>
      <c r="G316" s="41" t="s">
        <v>20</v>
      </c>
      <c r="H316" s="60">
        <v>800</v>
      </c>
      <c r="I316" s="60"/>
      <c r="J316" s="60"/>
      <c r="K316" s="60"/>
      <c r="L316" s="60"/>
      <c r="M316" s="60"/>
      <c r="N316" s="60">
        <v>800</v>
      </c>
      <c r="O316" s="10"/>
    </row>
    <row r="317" spans="1:15" s="11" customFormat="1" ht="24" customHeight="1">
      <c r="A317" s="97"/>
      <c r="B317" s="100"/>
      <c r="C317" s="103"/>
      <c r="D317" s="103"/>
      <c r="E317" s="103"/>
      <c r="F317" s="106"/>
      <c r="G317" s="41" t="s">
        <v>21</v>
      </c>
      <c r="H317" s="60">
        <v>0</v>
      </c>
      <c r="I317" s="60"/>
      <c r="J317" s="60"/>
      <c r="K317" s="60"/>
      <c r="L317" s="60"/>
      <c r="M317" s="60"/>
      <c r="N317" s="60">
        <v>0</v>
      </c>
      <c r="O317" s="10"/>
    </row>
    <row r="318" spans="1:15" s="11" customFormat="1" ht="85.5" customHeight="1">
      <c r="A318" s="98"/>
      <c r="B318" s="101"/>
      <c r="C318" s="104"/>
      <c r="D318" s="104"/>
      <c r="E318" s="104"/>
      <c r="F318" s="107"/>
      <c r="G318" s="24" t="s">
        <v>22</v>
      </c>
      <c r="H318" s="60">
        <v>0</v>
      </c>
      <c r="I318" s="60"/>
      <c r="J318" s="60"/>
      <c r="K318" s="60"/>
      <c r="L318" s="60"/>
      <c r="M318" s="60"/>
      <c r="N318" s="60">
        <v>0</v>
      </c>
      <c r="O318" s="10"/>
    </row>
    <row r="319" spans="1:15" s="11" customFormat="1" ht="79.5" customHeight="1">
      <c r="A319" s="51" t="s">
        <v>240</v>
      </c>
      <c r="B319" s="50" t="s">
        <v>241</v>
      </c>
      <c r="C319" s="73" t="s">
        <v>52</v>
      </c>
      <c r="D319" s="24" t="s">
        <v>212</v>
      </c>
      <c r="E319" s="24" t="s">
        <v>242</v>
      </c>
      <c r="F319" s="62" t="s">
        <v>243</v>
      </c>
      <c r="G319" s="24" t="s">
        <v>34</v>
      </c>
      <c r="H319" s="24" t="s">
        <v>34</v>
      </c>
      <c r="I319" s="24" t="s">
        <v>34</v>
      </c>
      <c r="J319" s="24" t="s">
        <v>34</v>
      </c>
      <c r="K319" s="24" t="s">
        <v>34</v>
      </c>
      <c r="L319" s="24" t="s">
        <v>34</v>
      </c>
      <c r="M319" s="24" t="s">
        <v>34</v>
      </c>
      <c r="N319" s="24" t="s">
        <v>34</v>
      </c>
      <c r="O319" s="10"/>
    </row>
    <row r="320" spans="1:15" s="11" customFormat="1" ht="69" customHeight="1">
      <c r="A320" s="51" t="s">
        <v>244</v>
      </c>
      <c r="B320" s="50" t="s">
        <v>245</v>
      </c>
      <c r="C320" s="24" t="s">
        <v>27</v>
      </c>
      <c r="D320" s="24" t="s">
        <v>212</v>
      </c>
      <c r="E320" s="24" t="s">
        <v>237</v>
      </c>
      <c r="F320" s="62" t="s">
        <v>385</v>
      </c>
      <c r="G320" s="24" t="s">
        <v>34</v>
      </c>
      <c r="H320" s="24" t="s">
        <v>34</v>
      </c>
      <c r="I320" s="24" t="s">
        <v>34</v>
      </c>
      <c r="J320" s="24" t="s">
        <v>34</v>
      </c>
      <c r="K320" s="24" t="s">
        <v>34</v>
      </c>
      <c r="L320" s="24" t="s">
        <v>34</v>
      </c>
      <c r="M320" s="24" t="s">
        <v>34</v>
      </c>
      <c r="N320" s="24" t="s">
        <v>34</v>
      </c>
      <c r="O320" s="10"/>
    </row>
    <row r="321" spans="1:15" s="11" customFormat="1" ht="25.5" customHeight="1">
      <c r="A321" s="86" t="s">
        <v>246</v>
      </c>
      <c r="B321" s="84" t="s">
        <v>247</v>
      </c>
      <c r="C321" s="84" t="s">
        <v>15</v>
      </c>
      <c r="D321" s="84" t="s">
        <v>232</v>
      </c>
      <c r="E321" s="84" t="s">
        <v>17</v>
      </c>
      <c r="F321" s="84" t="s">
        <v>15</v>
      </c>
      <c r="G321" s="41" t="s">
        <v>18</v>
      </c>
      <c r="H321" s="25">
        <f>H322+H323+H324+H325</f>
        <v>0</v>
      </c>
      <c r="I321" s="25">
        <f t="shared" ref="I321:N321" si="67">I322+I323+I324+I325</f>
        <v>0</v>
      </c>
      <c r="J321" s="25">
        <f t="shared" si="67"/>
        <v>0</v>
      </c>
      <c r="K321" s="25">
        <f t="shared" si="67"/>
        <v>0</v>
      </c>
      <c r="L321" s="25">
        <f t="shared" si="67"/>
        <v>0</v>
      </c>
      <c r="M321" s="25">
        <f t="shared" si="67"/>
        <v>0</v>
      </c>
      <c r="N321" s="25">
        <f t="shared" si="67"/>
        <v>0</v>
      </c>
      <c r="O321" s="10"/>
    </row>
    <row r="322" spans="1:15" s="11" customFormat="1" ht="33" customHeight="1">
      <c r="A322" s="86"/>
      <c r="B322" s="84"/>
      <c r="C322" s="84"/>
      <c r="D322" s="84"/>
      <c r="E322" s="84"/>
      <c r="F322" s="84"/>
      <c r="G322" s="41" t="s">
        <v>19</v>
      </c>
      <c r="H322" s="25">
        <v>0</v>
      </c>
      <c r="I322" s="25">
        <v>0</v>
      </c>
      <c r="J322" s="25">
        <v>0</v>
      </c>
      <c r="K322" s="25">
        <v>0</v>
      </c>
      <c r="L322" s="25">
        <v>0</v>
      </c>
      <c r="M322" s="25">
        <v>0</v>
      </c>
      <c r="N322" s="25">
        <v>0</v>
      </c>
      <c r="O322" s="10"/>
    </row>
    <row r="323" spans="1:15" s="11" customFormat="1" ht="25.5" customHeight="1">
      <c r="A323" s="86"/>
      <c r="B323" s="84"/>
      <c r="C323" s="84"/>
      <c r="D323" s="84"/>
      <c r="E323" s="84"/>
      <c r="F323" s="84"/>
      <c r="G323" s="41" t="s">
        <v>20</v>
      </c>
      <c r="H323" s="25">
        <v>0</v>
      </c>
      <c r="I323" s="25">
        <v>0</v>
      </c>
      <c r="J323" s="25">
        <v>0</v>
      </c>
      <c r="K323" s="25">
        <v>0</v>
      </c>
      <c r="L323" s="25">
        <v>0</v>
      </c>
      <c r="M323" s="25">
        <v>0</v>
      </c>
      <c r="N323" s="25">
        <v>0</v>
      </c>
      <c r="O323" s="10"/>
    </row>
    <row r="324" spans="1:15" s="11" customFormat="1" ht="23.25" customHeight="1">
      <c r="A324" s="86"/>
      <c r="B324" s="84"/>
      <c r="C324" s="84"/>
      <c r="D324" s="84"/>
      <c r="E324" s="84"/>
      <c r="F324" s="84"/>
      <c r="G324" s="41" t="s">
        <v>21</v>
      </c>
      <c r="H324" s="25">
        <f>H326</f>
        <v>0</v>
      </c>
      <c r="I324" s="25">
        <f t="shared" ref="I324:N325" si="68">I326</f>
        <v>0</v>
      </c>
      <c r="J324" s="25">
        <f t="shared" si="68"/>
        <v>0</v>
      </c>
      <c r="K324" s="25">
        <f t="shared" si="68"/>
        <v>0</v>
      </c>
      <c r="L324" s="25">
        <f t="shared" si="68"/>
        <v>0</v>
      </c>
      <c r="M324" s="25">
        <f t="shared" si="68"/>
        <v>0</v>
      </c>
      <c r="N324" s="25">
        <f t="shared" si="68"/>
        <v>0</v>
      </c>
      <c r="O324" s="10"/>
    </row>
    <row r="325" spans="1:15" s="11" customFormat="1" ht="51.75" customHeight="1">
      <c r="A325" s="86"/>
      <c r="B325" s="84"/>
      <c r="C325" s="84"/>
      <c r="D325" s="84"/>
      <c r="E325" s="84"/>
      <c r="F325" s="84"/>
      <c r="G325" s="24" t="s">
        <v>22</v>
      </c>
      <c r="H325" s="25">
        <f>H327</f>
        <v>0</v>
      </c>
      <c r="I325" s="25">
        <f t="shared" si="68"/>
        <v>0</v>
      </c>
      <c r="J325" s="25">
        <f t="shared" si="68"/>
        <v>0</v>
      </c>
      <c r="K325" s="25">
        <f t="shared" si="68"/>
        <v>0</v>
      </c>
      <c r="L325" s="25">
        <f t="shared" si="68"/>
        <v>0</v>
      </c>
      <c r="M325" s="25">
        <f t="shared" si="68"/>
        <v>0</v>
      </c>
      <c r="N325" s="25">
        <f t="shared" si="68"/>
        <v>0</v>
      </c>
      <c r="O325" s="10"/>
    </row>
    <row r="326" spans="1:15" s="11" customFormat="1" ht="20.25" customHeight="1">
      <c r="A326" s="86" t="s">
        <v>248</v>
      </c>
      <c r="B326" s="95" t="s">
        <v>249</v>
      </c>
      <c r="C326" s="84" t="s">
        <v>27</v>
      </c>
      <c r="D326" s="84" t="s">
        <v>212</v>
      </c>
      <c r="E326" s="84" t="s">
        <v>17</v>
      </c>
      <c r="F326" s="84"/>
      <c r="G326" s="41" t="s">
        <v>18</v>
      </c>
      <c r="H326" s="25">
        <f>H327+H328+H329+H330</f>
        <v>0</v>
      </c>
      <c r="I326" s="25">
        <f t="shared" ref="I326:N326" si="69">I327+I328+I329+I330</f>
        <v>0</v>
      </c>
      <c r="J326" s="25">
        <f t="shared" si="69"/>
        <v>0</v>
      </c>
      <c r="K326" s="25">
        <f t="shared" si="69"/>
        <v>0</v>
      </c>
      <c r="L326" s="25">
        <f t="shared" si="69"/>
        <v>0</v>
      </c>
      <c r="M326" s="25">
        <f t="shared" si="69"/>
        <v>0</v>
      </c>
      <c r="N326" s="25">
        <f t="shared" si="69"/>
        <v>0</v>
      </c>
      <c r="O326" s="10"/>
    </row>
    <row r="327" spans="1:15" s="11" customFormat="1" ht="19.5" customHeight="1">
      <c r="A327" s="86"/>
      <c r="B327" s="95"/>
      <c r="C327" s="84"/>
      <c r="D327" s="84"/>
      <c r="E327" s="84"/>
      <c r="F327" s="84"/>
      <c r="G327" s="41" t="s">
        <v>19</v>
      </c>
      <c r="H327" s="25">
        <v>0</v>
      </c>
      <c r="I327" s="25">
        <v>0</v>
      </c>
      <c r="J327" s="25">
        <v>0</v>
      </c>
      <c r="K327" s="25">
        <v>0</v>
      </c>
      <c r="L327" s="25">
        <v>0</v>
      </c>
      <c r="M327" s="25">
        <v>0</v>
      </c>
      <c r="N327" s="25">
        <v>0</v>
      </c>
      <c r="O327" s="10"/>
    </row>
    <row r="328" spans="1:15" s="11" customFormat="1" ht="21" customHeight="1">
      <c r="A328" s="86"/>
      <c r="B328" s="95"/>
      <c r="C328" s="84"/>
      <c r="D328" s="84"/>
      <c r="E328" s="84"/>
      <c r="F328" s="84"/>
      <c r="G328" s="41" t="s">
        <v>20</v>
      </c>
      <c r="H328" s="25">
        <v>0</v>
      </c>
      <c r="I328" s="25">
        <v>0</v>
      </c>
      <c r="J328" s="25">
        <v>0</v>
      </c>
      <c r="K328" s="25">
        <v>0</v>
      </c>
      <c r="L328" s="25">
        <v>0</v>
      </c>
      <c r="M328" s="25">
        <v>0</v>
      </c>
      <c r="N328" s="25">
        <v>0</v>
      </c>
      <c r="O328" s="10"/>
    </row>
    <row r="329" spans="1:15" s="11" customFormat="1" ht="18.75" customHeight="1">
      <c r="A329" s="86"/>
      <c r="B329" s="95"/>
      <c r="C329" s="84"/>
      <c r="D329" s="84"/>
      <c r="E329" s="84"/>
      <c r="F329" s="84"/>
      <c r="G329" s="41" t="s">
        <v>21</v>
      </c>
      <c r="H329" s="25">
        <v>0</v>
      </c>
      <c r="I329" s="25">
        <v>0</v>
      </c>
      <c r="J329" s="25">
        <v>0</v>
      </c>
      <c r="K329" s="25">
        <v>0</v>
      </c>
      <c r="L329" s="25">
        <v>0</v>
      </c>
      <c r="M329" s="25">
        <v>0</v>
      </c>
      <c r="N329" s="25">
        <v>0</v>
      </c>
      <c r="O329" s="10"/>
    </row>
    <row r="330" spans="1:15" s="11" customFormat="1" ht="19.5" customHeight="1">
      <c r="A330" s="86"/>
      <c r="B330" s="95"/>
      <c r="C330" s="84"/>
      <c r="D330" s="84"/>
      <c r="E330" s="84"/>
      <c r="F330" s="84"/>
      <c r="G330" s="24" t="s">
        <v>22</v>
      </c>
      <c r="H330" s="25">
        <v>0</v>
      </c>
      <c r="I330" s="25">
        <v>0</v>
      </c>
      <c r="J330" s="25">
        <v>0</v>
      </c>
      <c r="K330" s="25">
        <v>0</v>
      </c>
      <c r="L330" s="25">
        <v>0</v>
      </c>
      <c r="M330" s="25">
        <v>0</v>
      </c>
      <c r="N330" s="25">
        <v>0</v>
      </c>
      <c r="O330" s="10"/>
    </row>
    <row r="331" spans="1:15" s="11" customFormat="1" ht="65.25" customHeight="1">
      <c r="A331" s="42" t="s">
        <v>250</v>
      </c>
      <c r="B331" s="24" t="s">
        <v>251</v>
      </c>
      <c r="C331" s="24" t="s">
        <v>27</v>
      </c>
      <c r="D331" s="24" t="s">
        <v>212</v>
      </c>
      <c r="E331" s="24" t="s">
        <v>17</v>
      </c>
      <c r="F331" s="24"/>
      <c r="G331" s="24" t="s">
        <v>34</v>
      </c>
      <c r="H331" s="25" t="s">
        <v>34</v>
      </c>
      <c r="I331" s="25" t="s">
        <v>34</v>
      </c>
      <c r="J331" s="25" t="s">
        <v>34</v>
      </c>
      <c r="K331" s="25" t="s">
        <v>34</v>
      </c>
      <c r="L331" s="25" t="s">
        <v>34</v>
      </c>
      <c r="M331" s="25" t="s">
        <v>34</v>
      </c>
      <c r="N331" s="25" t="s">
        <v>34</v>
      </c>
      <c r="O331" s="10"/>
    </row>
    <row r="332" spans="1:15" s="11" customFormat="1" ht="19.5" customHeight="1">
      <c r="A332" s="86" t="s">
        <v>252</v>
      </c>
      <c r="B332" s="84" t="s">
        <v>253</v>
      </c>
      <c r="C332" s="84" t="s">
        <v>15</v>
      </c>
      <c r="D332" s="84" t="s">
        <v>232</v>
      </c>
      <c r="E332" s="84" t="s">
        <v>17</v>
      </c>
      <c r="F332" s="84" t="s">
        <v>15</v>
      </c>
      <c r="G332" s="41" t="s">
        <v>18</v>
      </c>
      <c r="H332" s="25">
        <f>H333+H334+H335+H336</f>
        <v>0</v>
      </c>
      <c r="I332" s="25">
        <f t="shared" ref="I332:N332" si="70">I333+I334+I335+I336</f>
        <v>0</v>
      </c>
      <c r="J332" s="25">
        <f t="shared" si="70"/>
        <v>0</v>
      </c>
      <c r="K332" s="25">
        <f t="shared" si="70"/>
        <v>0</v>
      </c>
      <c r="L332" s="25">
        <f t="shared" si="70"/>
        <v>0</v>
      </c>
      <c r="M332" s="25">
        <f t="shared" si="70"/>
        <v>0</v>
      </c>
      <c r="N332" s="25">
        <f t="shared" si="70"/>
        <v>0</v>
      </c>
      <c r="O332" s="10"/>
    </row>
    <row r="333" spans="1:15" s="11" customFormat="1" ht="23.25" customHeight="1">
      <c r="A333" s="86"/>
      <c r="B333" s="84"/>
      <c r="C333" s="84"/>
      <c r="D333" s="84"/>
      <c r="E333" s="84"/>
      <c r="F333" s="84"/>
      <c r="G333" s="41" t="s">
        <v>19</v>
      </c>
      <c r="H333" s="25">
        <f>H338</f>
        <v>0</v>
      </c>
      <c r="I333" s="25">
        <f t="shared" ref="I333:N336" si="71">I338</f>
        <v>0</v>
      </c>
      <c r="J333" s="25">
        <f t="shared" si="71"/>
        <v>0</v>
      </c>
      <c r="K333" s="25">
        <f t="shared" si="71"/>
        <v>0</v>
      </c>
      <c r="L333" s="25">
        <f t="shared" si="71"/>
        <v>0</v>
      </c>
      <c r="M333" s="25">
        <f t="shared" si="71"/>
        <v>0</v>
      </c>
      <c r="N333" s="25">
        <f t="shared" si="71"/>
        <v>0</v>
      </c>
      <c r="O333" s="10"/>
    </row>
    <row r="334" spans="1:15" s="11" customFormat="1" ht="22.5" customHeight="1">
      <c r="A334" s="86"/>
      <c r="B334" s="84"/>
      <c r="C334" s="84"/>
      <c r="D334" s="84"/>
      <c r="E334" s="84"/>
      <c r="F334" s="84"/>
      <c r="G334" s="41" t="s">
        <v>20</v>
      </c>
      <c r="H334" s="25">
        <f>H339</f>
        <v>0</v>
      </c>
      <c r="I334" s="25">
        <f t="shared" si="71"/>
        <v>0</v>
      </c>
      <c r="J334" s="25">
        <f t="shared" si="71"/>
        <v>0</v>
      </c>
      <c r="K334" s="25">
        <f t="shared" si="71"/>
        <v>0</v>
      </c>
      <c r="L334" s="25">
        <f t="shared" si="71"/>
        <v>0</v>
      </c>
      <c r="M334" s="25">
        <f t="shared" si="71"/>
        <v>0</v>
      </c>
      <c r="N334" s="25">
        <f t="shared" si="71"/>
        <v>0</v>
      </c>
      <c r="O334" s="10"/>
    </row>
    <row r="335" spans="1:15" s="11" customFormat="1" ht="19.5" customHeight="1">
      <c r="A335" s="86"/>
      <c r="B335" s="84"/>
      <c r="C335" s="84"/>
      <c r="D335" s="84"/>
      <c r="E335" s="84"/>
      <c r="F335" s="84"/>
      <c r="G335" s="41" t="s">
        <v>21</v>
      </c>
      <c r="H335" s="25">
        <f>H340</f>
        <v>0</v>
      </c>
      <c r="I335" s="25">
        <f t="shared" si="71"/>
        <v>0</v>
      </c>
      <c r="J335" s="25">
        <f t="shared" si="71"/>
        <v>0</v>
      </c>
      <c r="K335" s="25">
        <f t="shared" si="71"/>
        <v>0</v>
      </c>
      <c r="L335" s="25">
        <f t="shared" si="71"/>
        <v>0</v>
      </c>
      <c r="M335" s="25">
        <f t="shared" si="71"/>
        <v>0</v>
      </c>
      <c r="N335" s="25">
        <f t="shared" si="71"/>
        <v>0</v>
      </c>
      <c r="O335" s="10"/>
    </row>
    <row r="336" spans="1:15" s="11" customFormat="1" ht="22.5" customHeight="1">
      <c r="A336" s="86"/>
      <c r="B336" s="84"/>
      <c r="C336" s="84"/>
      <c r="D336" s="84"/>
      <c r="E336" s="84"/>
      <c r="F336" s="84"/>
      <c r="G336" s="24" t="s">
        <v>22</v>
      </c>
      <c r="H336" s="25">
        <f>H341</f>
        <v>0</v>
      </c>
      <c r="I336" s="25">
        <f t="shared" si="71"/>
        <v>0</v>
      </c>
      <c r="J336" s="25">
        <f t="shared" si="71"/>
        <v>0</v>
      </c>
      <c r="K336" s="25">
        <f t="shared" si="71"/>
        <v>0</v>
      </c>
      <c r="L336" s="25">
        <f t="shared" si="71"/>
        <v>0</v>
      </c>
      <c r="M336" s="25">
        <f t="shared" si="71"/>
        <v>0</v>
      </c>
      <c r="N336" s="25">
        <f t="shared" si="71"/>
        <v>0</v>
      </c>
      <c r="O336" s="10"/>
    </row>
    <row r="337" spans="1:15" s="11" customFormat="1" ht="20.25" customHeight="1">
      <c r="A337" s="86" t="s">
        <v>254</v>
      </c>
      <c r="B337" s="84" t="s">
        <v>255</v>
      </c>
      <c r="C337" s="84" t="s">
        <v>27</v>
      </c>
      <c r="D337" s="84" t="s">
        <v>212</v>
      </c>
      <c r="E337" s="84" t="s">
        <v>17</v>
      </c>
      <c r="F337" s="84"/>
      <c r="G337" s="41" t="s">
        <v>18</v>
      </c>
      <c r="H337" s="25">
        <f>H338+H339+H340+H341</f>
        <v>0</v>
      </c>
      <c r="I337" s="25">
        <f t="shared" ref="I337:N337" si="72">I338+I339+I340+I341</f>
        <v>0</v>
      </c>
      <c r="J337" s="25">
        <f t="shared" si="72"/>
        <v>0</v>
      </c>
      <c r="K337" s="25">
        <f t="shared" si="72"/>
        <v>0</v>
      </c>
      <c r="L337" s="25">
        <f t="shared" si="72"/>
        <v>0</v>
      </c>
      <c r="M337" s="25">
        <f t="shared" si="72"/>
        <v>0</v>
      </c>
      <c r="N337" s="25">
        <f t="shared" si="72"/>
        <v>0</v>
      </c>
      <c r="O337" s="10"/>
    </row>
    <row r="338" spans="1:15" s="11" customFormat="1" ht="18" customHeight="1">
      <c r="A338" s="86"/>
      <c r="B338" s="84"/>
      <c r="C338" s="84"/>
      <c r="D338" s="84"/>
      <c r="E338" s="84"/>
      <c r="F338" s="84"/>
      <c r="G338" s="41" t="s">
        <v>19</v>
      </c>
      <c r="H338" s="25">
        <v>0</v>
      </c>
      <c r="I338" s="25">
        <v>0</v>
      </c>
      <c r="J338" s="25">
        <v>0</v>
      </c>
      <c r="K338" s="25">
        <v>0</v>
      </c>
      <c r="L338" s="25">
        <v>0</v>
      </c>
      <c r="M338" s="25">
        <v>0</v>
      </c>
      <c r="N338" s="25">
        <v>0</v>
      </c>
      <c r="O338" s="10"/>
    </row>
    <row r="339" spans="1:15" s="11" customFormat="1" ht="18.75" customHeight="1">
      <c r="A339" s="86"/>
      <c r="B339" s="84"/>
      <c r="C339" s="84"/>
      <c r="D339" s="84"/>
      <c r="E339" s="84"/>
      <c r="F339" s="84"/>
      <c r="G339" s="41" t="s">
        <v>20</v>
      </c>
      <c r="H339" s="25">
        <v>0</v>
      </c>
      <c r="I339" s="25">
        <v>0</v>
      </c>
      <c r="J339" s="25">
        <v>0</v>
      </c>
      <c r="K339" s="25">
        <v>0</v>
      </c>
      <c r="L339" s="25">
        <v>0</v>
      </c>
      <c r="M339" s="25">
        <v>0</v>
      </c>
      <c r="N339" s="25">
        <v>0</v>
      </c>
      <c r="O339" s="10"/>
    </row>
    <row r="340" spans="1:15" s="11" customFormat="1" ht="18.75" customHeight="1">
      <c r="A340" s="86"/>
      <c r="B340" s="84"/>
      <c r="C340" s="84"/>
      <c r="D340" s="84"/>
      <c r="E340" s="84"/>
      <c r="F340" s="84"/>
      <c r="G340" s="41" t="s">
        <v>21</v>
      </c>
      <c r="H340" s="25">
        <v>0</v>
      </c>
      <c r="I340" s="25">
        <v>0</v>
      </c>
      <c r="J340" s="25">
        <v>0</v>
      </c>
      <c r="K340" s="25">
        <v>0</v>
      </c>
      <c r="L340" s="25">
        <v>0</v>
      </c>
      <c r="M340" s="25">
        <v>0</v>
      </c>
      <c r="N340" s="25">
        <v>0</v>
      </c>
      <c r="O340" s="10"/>
    </row>
    <row r="341" spans="1:15" s="11" customFormat="1" ht="19.5" customHeight="1">
      <c r="A341" s="86"/>
      <c r="B341" s="84"/>
      <c r="C341" s="84"/>
      <c r="D341" s="84"/>
      <c r="E341" s="84"/>
      <c r="F341" s="84"/>
      <c r="G341" s="24" t="s">
        <v>22</v>
      </c>
      <c r="H341" s="25">
        <v>0</v>
      </c>
      <c r="I341" s="25">
        <v>0</v>
      </c>
      <c r="J341" s="25">
        <v>0</v>
      </c>
      <c r="K341" s="25">
        <v>0</v>
      </c>
      <c r="L341" s="25">
        <v>0</v>
      </c>
      <c r="M341" s="25">
        <v>0</v>
      </c>
      <c r="N341" s="25">
        <v>0</v>
      </c>
      <c r="O341" s="10"/>
    </row>
    <row r="342" spans="1:15" s="11" customFormat="1" ht="66.75" customHeight="1">
      <c r="A342" s="42" t="s">
        <v>256</v>
      </c>
      <c r="B342" s="24" t="s">
        <v>257</v>
      </c>
      <c r="C342" s="24" t="s">
        <v>27</v>
      </c>
      <c r="D342" s="24" t="s">
        <v>212</v>
      </c>
      <c r="E342" s="24" t="s">
        <v>17</v>
      </c>
      <c r="F342" s="24"/>
      <c r="G342" s="24" t="s">
        <v>34</v>
      </c>
      <c r="H342" s="25" t="s">
        <v>34</v>
      </c>
      <c r="I342" s="25" t="s">
        <v>34</v>
      </c>
      <c r="J342" s="25" t="s">
        <v>34</v>
      </c>
      <c r="K342" s="25" t="s">
        <v>34</v>
      </c>
      <c r="L342" s="25" t="s">
        <v>34</v>
      </c>
      <c r="M342" s="25" t="s">
        <v>34</v>
      </c>
      <c r="N342" s="25" t="s">
        <v>34</v>
      </c>
      <c r="O342" s="10"/>
    </row>
    <row r="343" spans="1:15" s="11" customFormat="1" ht="20.25" customHeight="1">
      <c r="A343" s="86" t="s">
        <v>258</v>
      </c>
      <c r="B343" s="84" t="s">
        <v>259</v>
      </c>
      <c r="C343" s="84" t="s">
        <v>15</v>
      </c>
      <c r="D343" s="84" t="s">
        <v>209</v>
      </c>
      <c r="E343" s="84" t="s">
        <v>17</v>
      </c>
      <c r="F343" s="84" t="s">
        <v>15</v>
      </c>
      <c r="G343" s="41" t="s">
        <v>18</v>
      </c>
      <c r="H343" s="25">
        <f>SUM(H344:H347)</f>
        <v>0</v>
      </c>
      <c r="I343" s="25">
        <f t="shared" ref="I343:N343" si="73">SUM(I344:I347)</f>
        <v>0</v>
      </c>
      <c r="J343" s="25">
        <f t="shared" si="73"/>
        <v>0</v>
      </c>
      <c r="K343" s="25">
        <f t="shared" si="73"/>
        <v>0</v>
      </c>
      <c r="L343" s="25">
        <f t="shared" si="73"/>
        <v>0</v>
      </c>
      <c r="M343" s="25">
        <f t="shared" si="73"/>
        <v>0</v>
      </c>
      <c r="N343" s="25">
        <f t="shared" si="73"/>
        <v>0</v>
      </c>
      <c r="O343" s="10"/>
    </row>
    <row r="344" spans="1:15" s="11" customFormat="1" ht="21" customHeight="1">
      <c r="A344" s="86"/>
      <c r="B344" s="84"/>
      <c r="C344" s="84"/>
      <c r="D344" s="84"/>
      <c r="E344" s="84"/>
      <c r="F344" s="84"/>
      <c r="G344" s="41" t="s">
        <v>19</v>
      </c>
      <c r="H344" s="25">
        <f>H349</f>
        <v>0</v>
      </c>
      <c r="I344" s="25">
        <f t="shared" ref="I344:N347" si="74">I349</f>
        <v>0</v>
      </c>
      <c r="J344" s="25">
        <f t="shared" si="74"/>
        <v>0</v>
      </c>
      <c r="K344" s="25">
        <f t="shared" si="74"/>
        <v>0</v>
      </c>
      <c r="L344" s="25">
        <f t="shared" si="74"/>
        <v>0</v>
      </c>
      <c r="M344" s="25">
        <f t="shared" si="74"/>
        <v>0</v>
      </c>
      <c r="N344" s="25">
        <f t="shared" si="74"/>
        <v>0</v>
      </c>
      <c r="O344" s="10"/>
    </row>
    <row r="345" spans="1:15" s="11" customFormat="1" ht="22.5" customHeight="1">
      <c r="A345" s="86"/>
      <c r="B345" s="84"/>
      <c r="C345" s="84"/>
      <c r="D345" s="84"/>
      <c r="E345" s="84"/>
      <c r="F345" s="84"/>
      <c r="G345" s="41" t="s">
        <v>20</v>
      </c>
      <c r="H345" s="25">
        <f>H350</f>
        <v>0</v>
      </c>
      <c r="I345" s="25">
        <f t="shared" si="74"/>
        <v>0</v>
      </c>
      <c r="J345" s="25">
        <f t="shared" si="74"/>
        <v>0</v>
      </c>
      <c r="K345" s="25">
        <f t="shared" si="74"/>
        <v>0</v>
      </c>
      <c r="L345" s="25">
        <f t="shared" si="74"/>
        <v>0</v>
      </c>
      <c r="M345" s="25">
        <f t="shared" si="74"/>
        <v>0</v>
      </c>
      <c r="N345" s="25">
        <f t="shared" si="74"/>
        <v>0</v>
      </c>
      <c r="O345" s="10"/>
    </row>
    <row r="346" spans="1:15" s="11" customFormat="1" ht="23.25" customHeight="1">
      <c r="A346" s="86"/>
      <c r="B346" s="84"/>
      <c r="C346" s="84"/>
      <c r="D346" s="84"/>
      <c r="E346" s="84"/>
      <c r="F346" s="84"/>
      <c r="G346" s="41" t="s">
        <v>21</v>
      </c>
      <c r="H346" s="25">
        <f>H351</f>
        <v>0</v>
      </c>
      <c r="I346" s="25">
        <f t="shared" si="74"/>
        <v>0</v>
      </c>
      <c r="J346" s="25">
        <f t="shared" si="74"/>
        <v>0</v>
      </c>
      <c r="K346" s="25">
        <f t="shared" si="74"/>
        <v>0</v>
      </c>
      <c r="L346" s="25">
        <f t="shared" si="74"/>
        <v>0</v>
      </c>
      <c r="M346" s="25">
        <f t="shared" si="74"/>
        <v>0</v>
      </c>
      <c r="N346" s="25">
        <f t="shared" si="74"/>
        <v>0</v>
      </c>
      <c r="O346" s="10"/>
    </row>
    <row r="347" spans="1:15" s="32" customFormat="1" ht="21" customHeight="1">
      <c r="A347" s="86"/>
      <c r="B347" s="84"/>
      <c r="C347" s="84"/>
      <c r="D347" s="84"/>
      <c r="E347" s="84"/>
      <c r="F347" s="84"/>
      <c r="G347" s="24" t="s">
        <v>22</v>
      </c>
      <c r="H347" s="25">
        <f>H352</f>
        <v>0</v>
      </c>
      <c r="I347" s="25">
        <f t="shared" si="74"/>
        <v>0</v>
      </c>
      <c r="J347" s="25">
        <f t="shared" si="74"/>
        <v>0</v>
      </c>
      <c r="K347" s="25">
        <f t="shared" si="74"/>
        <v>0</v>
      </c>
      <c r="L347" s="25">
        <f t="shared" si="74"/>
        <v>0</v>
      </c>
      <c r="M347" s="25">
        <f t="shared" si="74"/>
        <v>0</v>
      </c>
      <c r="N347" s="25">
        <f t="shared" si="74"/>
        <v>0</v>
      </c>
      <c r="O347" s="31"/>
    </row>
    <row r="348" spans="1:15" s="32" customFormat="1" ht="18" customHeight="1">
      <c r="A348" s="86" t="s">
        <v>260</v>
      </c>
      <c r="B348" s="84" t="s">
        <v>261</v>
      </c>
      <c r="C348" s="84" t="s">
        <v>27</v>
      </c>
      <c r="D348" s="84" t="s">
        <v>212</v>
      </c>
      <c r="E348" s="84" t="s">
        <v>17</v>
      </c>
      <c r="F348" s="84"/>
      <c r="G348" s="41" t="s">
        <v>18</v>
      </c>
      <c r="H348" s="25">
        <f>SUM(H349:H352)</f>
        <v>0</v>
      </c>
      <c r="I348" s="25">
        <f t="shared" ref="I348:N348" si="75">SUM(I349:I352)</f>
        <v>0</v>
      </c>
      <c r="J348" s="25">
        <f t="shared" si="75"/>
        <v>0</v>
      </c>
      <c r="K348" s="25">
        <f t="shared" si="75"/>
        <v>0</v>
      </c>
      <c r="L348" s="25">
        <f t="shared" si="75"/>
        <v>0</v>
      </c>
      <c r="M348" s="25">
        <f t="shared" si="75"/>
        <v>0</v>
      </c>
      <c r="N348" s="25">
        <f t="shared" si="75"/>
        <v>0</v>
      </c>
      <c r="O348" s="31"/>
    </row>
    <row r="349" spans="1:15" s="32" customFormat="1" ht="18" customHeight="1">
      <c r="A349" s="86"/>
      <c r="B349" s="84"/>
      <c r="C349" s="84"/>
      <c r="D349" s="84"/>
      <c r="E349" s="84"/>
      <c r="F349" s="84"/>
      <c r="G349" s="41" t="s">
        <v>19</v>
      </c>
      <c r="H349" s="25">
        <v>0</v>
      </c>
      <c r="I349" s="25">
        <v>0</v>
      </c>
      <c r="J349" s="25">
        <v>0</v>
      </c>
      <c r="K349" s="25">
        <v>0</v>
      </c>
      <c r="L349" s="25">
        <v>0</v>
      </c>
      <c r="M349" s="25">
        <v>0</v>
      </c>
      <c r="N349" s="25">
        <v>0</v>
      </c>
      <c r="O349" s="31"/>
    </row>
    <row r="350" spans="1:15" s="32" customFormat="1" ht="23.25" customHeight="1">
      <c r="A350" s="86"/>
      <c r="B350" s="84"/>
      <c r="C350" s="84"/>
      <c r="D350" s="84"/>
      <c r="E350" s="84"/>
      <c r="F350" s="84"/>
      <c r="G350" s="41" t="s">
        <v>20</v>
      </c>
      <c r="H350" s="25">
        <v>0</v>
      </c>
      <c r="I350" s="25">
        <v>0</v>
      </c>
      <c r="J350" s="25">
        <v>0</v>
      </c>
      <c r="K350" s="25">
        <v>0</v>
      </c>
      <c r="L350" s="25">
        <v>0</v>
      </c>
      <c r="M350" s="25">
        <v>0</v>
      </c>
      <c r="N350" s="25">
        <v>0</v>
      </c>
      <c r="O350" s="31"/>
    </row>
    <row r="351" spans="1:15" s="32" customFormat="1" ht="20.25" customHeight="1">
      <c r="A351" s="86"/>
      <c r="B351" s="84"/>
      <c r="C351" s="84"/>
      <c r="D351" s="84"/>
      <c r="E351" s="84"/>
      <c r="F351" s="84"/>
      <c r="G351" s="41" t="s">
        <v>21</v>
      </c>
      <c r="H351" s="25">
        <v>0</v>
      </c>
      <c r="I351" s="25">
        <v>0</v>
      </c>
      <c r="J351" s="25">
        <v>0</v>
      </c>
      <c r="K351" s="25">
        <v>0</v>
      </c>
      <c r="L351" s="25">
        <v>0</v>
      </c>
      <c r="M351" s="25">
        <v>0</v>
      </c>
      <c r="N351" s="25">
        <v>0</v>
      </c>
      <c r="O351" s="31"/>
    </row>
    <row r="352" spans="1:15" s="32" customFormat="1" ht="22.5" customHeight="1">
      <c r="A352" s="86"/>
      <c r="B352" s="84"/>
      <c r="C352" s="84"/>
      <c r="D352" s="84"/>
      <c r="E352" s="84"/>
      <c r="F352" s="84"/>
      <c r="G352" s="24" t="s">
        <v>22</v>
      </c>
      <c r="H352" s="25">
        <v>0</v>
      </c>
      <c r="I352" s="25">
        <v>0</v>
      </c>
      <c r="J352" s="25">
        <v>0</v>
      </c>
      <c r="K352" s="25">
        <v>0</v>
      </c>
      <c r="L352" s="25">
        <v>0</v>
      </c>
      <c r="M352" s="25">
        <v>0</v>
      </c>
      <c r="N352" s="25">
        <v>0</v>
      </c>
      <c r="O352" s="31"/>
    </row>
    <row r="353" spans="1:16" s="32" customFormat="1" ht="66.75" customHeight="1">
      <c r="A353" s="42" t="s">
        <v>262</v>
      </c>
      <c r="B353" s="24" t="s">
        <v>263</v>
      </c>
      <c r="C353" s="24" t="s">
        <v>27</v>
      </c>
      <c r="D353" s="24" t="s">
        <v>212</v>
      </c>
      <c r="E353" s="24" t="s">
        <v>17</v>
      </c>
      <c r="F353" s="24"/>
      <c r="G353" s="24" t="s">
        <v>34</v>
      </c>
      <c r="H353" s="25" t="s">
        <v>34</v>
      </c>
      <c r="I353" s="25" t="s">
        <v>34</v>
      </c>
      <c r="J353" s="25" t="s">
        <v>34</v>
      </c>
      <c r="K353" s="25" t="s">
        <v>34</v>
      </c>
      <c r="L353" s="25" t="s">
        <v>34</v>
      </c>
      <c r="M353" s="25" t="s">
        <v>34</v>
      </c>
      <c r="N353" s="25" t="s">
        <v>34</v>
      </c>
      <c r="O353" s="31"/>
    </row>
    <row r="354" spans="1:16" s="11" customFormat="1" ht="19.5" customHeight="1">
      <c r="A354" s="86" t="s">
        <v>264</v>
      </c>
      <c r="B354" s="84" t="s">
        <v>265</v>
      </c>
      <c r="C354" s="84" t="s">
        <v>15</v>
      </c>
      <c r="D354" s="84" t="s">
        <v>209</v>
      </c>
      <c r="E354" s="84" t="s">
        <v>17</v>
      </c>
      <c r="F354" s="84" t="s">
        <v>15</v>
      </c>
      <c r="G354" s="41" t="s">
        <v>18</v>
      </c>
      <c r="H354" s="60">
        <f t="shared" ref="H354:N354" si="76">SUM(H355:H358)</f>
        <v>2995.9</v>
      </c>
      <c r="I354" s="60">
        <f t="shared" si="76"/>
        <v>0</v>
      </c>
      <c r="J354" s="60">
        <f t="shared" si="76"/>
        <v>0</v>
      </c>
      <c r="K354" s="60">
        <f t="shared" si="76"/>
        <v>0</v>
      </c>
      <c r="L354" s="60">
        <f t="shared" si="76"/>
        <v>0</v>
      </c>
      <c r="M354" s="60">
        <f t="shared" si="76"/>
        <v>0</v>
      </c>
      <c r="N354" s="60">
        <f t="shared" si="76"/>
        <v>2995.9</v>
      </c>
      <c r="O354" s="10">
        <v>2995.9</v>
      </c>
      <c r="P354" s="11">
        <v>0</v>
      </c>
    </row>
    <row r="355" spans="1:16" s="11" customFormat="1" ht="19.5" customHeight="1">
      <c r="A355" s="86"/>
      <c r="B355" s="84"/>
      <c r="C355" s="84"/>
      <c r="D355" s="84"/>
      <c r="E355" s="84"/>
      <c r="F355" s="84"/>
      <c r="G355" s="41" t="s">
        <v>19</v>
      </c>
      <c r="H355" s="60">
        <f t="shared" ref="H355:N358" si="77">H360</f>
        <v>2135.5</v>
      </c>
      <c r="I355" s="60">
        <f t="shared" si="77"/>
        <v>0</v>
      </c>
      <c r="J355" s="60">
        <f t="shared" si="77"/>
        <v>0</v>
      </c>
      <c r="K355" s="60">
        <f t="shared" si="77"/>
        <v>0</v>
      </c>
      <c r="L355" s="60">
        <f t="shared" si="77"/>
        <v>0</v>
      </c>
      <c r="M355" s="60">
        <f t="shared" si="77"/>
        <v>0</v>
      </c>
      <c r="N355" s="60">
        <f t="shared" si="77"/>
        <v>2135.5</v>
      </c>
      <c r="O355" s="10"/>
    </row>
    <row r="356" spans="1:16" s="11" customFormat="1" ht="18" customHeight="1">
      <c r="A356" s="86"/>
      <c r="B356" s="84"/>
      <c r="C356" s="84"/>
      <c r="D356" s="84"/>
      <c r="E356" s="84"/>
      <c r="F356" s="84"/>
      <c r="G356" s="41" t="s">
        <v>20</v>
      </c>
      <c r="H356" s="60">
        <f t="shared" si="77"/>
        <v>830.4</v>
      </c>
      <c r="I356" s="60">
        <f t="shared" si="77"/>
        <v>0</v>
      </c>
      <c r="J356" s="60">
        <f t="shared" si="77"/>
        <v>0</v>
      </c>
      <c r="K356" s="60">
        <f t="shared" si="77"/>
        <v>0</v>
      </c>
      <c r="L356" s="60">
        <f t="shared" si="77"/>
        <v>0</v>
      </c>
      <c r="M356" s="60">
        <f t="shared" si="77"/>
        <v>0</v>
      </c>
      <c r="N356" s="60">
        <f t="shared" si="77"/>
        <v>830.4</v>
      </c>
      <c r="O356" s="10"/>
    </row>
    <row r="357" spans="1:16" s="11" customFormat="1" ht="18.75" customHeight="1">
      <c r="A357" s="86"/>
      <c r="B357" s="84"/>
      <c r="C357" s="84"/>
      <c r="D357" s="84"/>
      <c r="E357" s="84"/>
      <c r="F357" s="84"/>
      <c r="G357" s="41" t="s">
        <v>21</v>
      </c>
      <c r="H357" s="60">
        <f t="shared" si="77"/>
        <v>30</v>
      </c>
      <c r="I357" s="60">
        <f t="shared" si="77"/>
        <v>0</v>
      </c>
      <c r="J357" s="60">
        <f t="shared" si="77"/>
        <v>0</v>
      </c>
      <c r="K357" s="60">
        <f t="shared" si="77"/>
        <v>0</v>
      </c>
      <c r="L357" s="60">
        <f t="shared" si="77"/>
        <v>0</v>
      </c>
      <c r="M357" s="60">
        <f t="shared" si="77"/>
        <v>0</v>
      </c>
      <c r="N357" s="60">
        <f t="shared" si="77"/>
        <v>30</v>
      </c>
      <c r="O357" s="10"/>
    </row>
    <row r="358" spans="1:16" s="32" customFormat="1" ht="93.75" customHeight="1">
      <c r="A358" s="86"/>
      <c r="B358" s="84"/>
      <c r="C358" s="84"/>
      <c r="D358" s="84"/>
      <c r="E358" s="84"/>
      <c r="F358" s="84"/>
      <c r="G358" s="24" t="s">
        <v>22</v>
      </c>
      <c r="H358" s="60">
        <f t="shared" si="77"/>
        <v>0</v>
      </c>
      <c r="I358" s="60">
        <f t="shared" si="77"/>
        <v>0</v>
      </c>
      <c r="J358" s="60">
        <f t="shared" si="77"/>
        <v>0</v>
      </c>
      <c r="K358" s="60">
        <f t="shared" si="77"/>
        <v>0</v>
      </c>
      <c r="L358" s="60">
        <f t="shared" si="77"/>
        <v>0</v>
      </c>
      <c r="M358" s="60">
        <f t="shared" si="77"/>
        <v>0</v>
      </c>
      <c r="N358" s="60">
        <f t="shared" si="77"/>
        <v>0</v>
      </c>
      <c r="O358" s="31"/>
    </row>
    <row r="359" spans="1:16" s="32" customFormat="1" ht="16.5" customHeight="1">
      <c r="A359" s="86" t="s">
        <v>266</v>
      </c>
      <c r="B359" s="84" t="s">
        <v>267</v>
      </c>
      <c r="C359" s="84" t="s">
        <v>27</v>
      </c>
      <c r="D359" s="84" t="s">
        <v>212</v>
      </c>
      <c r="E359" s="84" t="s">
        <v>17</v>
      </c>
      <c r="F359" s="84"/>
      <c r="G359" s="41" t="s">
        <v>18</v>
      </c>
      <c r="H359" s="60">
        <f t="shared" ref="H359:N359" si="78">SUM(H360:H363)</f>
        <v>2995.9</v>
      </c>
      <c r="I359" s="60">
        <f t="shared" si="78"/>
        <v>0</v>
      </c>
      <c r="J359" s="60">
        <f t="shared" si="78"/>
        <v>0</v>
      </c>
      <c r="K359" s="60">
        <f t="shared" si="78"/>
        <v>0</v>
      </c>
      <c r="L359" s="60">
        <f t="shared" si="78"/>
        <v>0</v>
      </c>
      <c r="M359" s="60">
        <f t="shared" si="78"/>
        <v>0</v>
      </c>
      <c r="N359" s="60">
        <f t="shared" si="78"/>
        <v>2995.9</v>
      </c>
      <c r="O359" s="31"/>
    </row>
    <row r="360" spans="1:16" s="32" customFormat="1" ht="20.25" customHeight="1">
      <c r="A360" s="86"/>
      <c r="B360" s="84"/>
      <c r="C360" s="84"/>
      <c r="D360" s="84"/>
      <c r="E360" s="84"/>
      <c r="F360" s="84"/>
      <c r="G360" s="41" t="s">
        <v>19</v>
      </c>
      <c r="H360" s="60">
        <v>2135.5</v>
      </c>
      <c r="I360" s="60">
        <v>0</v>
      </c>
      <c r="J360" s="60">
        <v>0</v>
      </c>
      <c r="K360" s="60">
        <v>0</v>
      </c>
      <c r="L360" s="60">
        <v>0</v>
      </c>
      <c r="M360" s="60">
        <v>0</v>
      </c>
      <c r="N360" s="60">
        <v>2135.5</v>
      </c>
      <c r="O360" s="31"/>
    </row>
    <row r="361" spans="1:16" s="32" customFormat="1" ht="20.25" customHeight="1">
      <c r="A361" s="86"/>
      <c r="B361" s="84"/>
      <c r="C361" s="84"/>
      <c r="D361" s="84"/>
      <c r="E361" s="84"/>
      <c r="F361" s="84"/>
      <c r="G361" s="41" t="s">
        <v>20</v>
      </c>
      <c r="H361" s="60">
        <v>830.4</v>
      </c>
      <c r="I361" s="60">
        <v>0</v>
      </c>
      <c r="J361" s="60">
        <v>0</v>
      </c>
      <c r="K361" s="60">
        <v>0</v>
      </c>
      <c r="L361" s="60">
        <v>0</v>
      </c>
      <c r="M361" s="60">
        <v>0</v>
      </c>
      <c r="N361" s="60">
        <v>830.4</v>
      </c>
      <c r="O361" s="31"/>
    </row>
    <row r="362" spans="1:16" s="32" customFormat="1" ht="21.75" customHeight="1">
      <c r="A362" s="86"/>
      <c r="B362" s="84"/>
      <c r="C362" s="84"/>
      <c r="D362" s="84"/>
      <c r="E362" s="84"/>
      <c r="F362" s="84"/>
      <c r="G362" s="41" t="s">
        <v>21</v>
      </c>
      <c r="H362" s="60">
        <v>30</v>
      </c>
      <c r="I362" s="60">
        <v>0</v>
      </c>
      <c r="J362" s="60">
        <v>0</v>
      </c>
      <c r="K362" s="60">
        <v>0</v>
      </c>
      <c r="L362" s="60">
        <v>0</v>
      </c>
      <c r="M362" s="60">
        <v>0</v>
      </c>
      <c r="N362" s="60">
        <v>30</v>
      </c>
      <c r="O362" s="31"/>
    </row>
    <row r="363" spans="1:16" s="32" customFormat="1" ht="20.25" customHeight="1">
      <c r="A363" s="86"/>
      <c r="B363" s="84"/>
      <c r="C363" s="84"/>
      <c r="D363" s="84"/>
      <c r="E363" s="84"/>
      <c r="F363" s="84"/>
      <c r="G363" s="24" t="s">
        <v>22</v>
      </c>
      <c r="H363" s="60">
        <v>0</v>
      </c>
      <c r="I363" s="60">
        <v>0</v>
      </c>
      <c r="J363" s="60">
        <v>0</v>
      </c>
      <c r="K363" s="60">
        <v>0</v>
      </c>
      <c r="L363" s="60">
        <v>0</v>
      </c>
      <c r="M363" s="60">
        <v>0</v>
      </c>
      <c r="N363" s="60">
        <v>0</v>
      </c>
      <c r="O363" s="31"/>
    </row>
    <row r="364" spans="1:16" s="32" customFormat="1" ht="81.75" customHeight="1">
      <c r="A364" s="42" t="s">
        <v>268</v>
      </c>
      <c r="B364" s="24" t="s">
        <v>269</v>
      </c>
      <c r="C364" s="73" t="s">
        <v>52</v>
      </c>
      <c r="D364" s="24" t="s">
        <v>212</v>
      </c>
      <c r="E364" s="24" t="s">
        <v>270</v>
      </c>
      <c r="F364" s="62" t="s">
        <v>386</v>
      </c>
      <c r="G364" s="24" t="s">
        <v>34</v>
      </c>
      <c r="H364" s="25" t="s">
        <v>34</v>
      </c>
      <c r="I364" s="25" t="s">
        <v>34</v>
      </c>
      <c r="J364" s="25" t="s">
        <v>34</v>
      </c>
      <c r="K364" s="25" t="s">
        <v>34</v>
      </c>
      <c r="L364" s="25" t="s">
        <v>34</v>
      </c>
      <c r="M364" s="25" t="s">
        <v>34</v>
      </c>
      <c r="N364" s="25" t="s">
        <v>34</v>
      </c>
      <c r="O364" s="31"/>
    </row>
    <row r="365" spans="1:16" s="32" customFormat="1" ht="66.75" customHeight="1">
      <c r="A365" s="42" t="s">
        <v>271</v>
      </c>
      <c r="B365" s="24" t="s">
        <v>272</v>
      </c>
      <c r="C365" s="24" t="s">
        <v>27</v>
      </c>
      <c r="D365" s="24" t="s">
        <v>212</v>
      </c>
      <c r="E365" s="24" t="s">
        <v>17</v>
      </c>
      <c r="F365" s="62" t="s">
        <v>387</v>
      </c>
      <c r="G365" s="24" t="s">
        <v>34</v>
      </c>
      <c r="H365" s="25" t="s">
        <v>34</v>
      </c>
      <c r="I365" s="25" t="s">
        <v>34</v>
      </c>
      <c r="J365" s="25" t="s">
        <v>34</v>
      </c>
      <c r="K365" s="25" t="s">
        <v>34</v>
      </c>
      <c r="L365" s="25" t="s">
        <v>34</v>
      </c>
      <c r="M365" s="25" t="s">
        <v>34</v>
      </c>
      <c r="N365" s="25" t="s">
        <v>34</v>
      </c>
      <c r="O365" s="31"/>
    </row>
    <row r="366" spans="1:16" s="11" customFormat="1" ht="20.25" customHeight="1">
      <c r="A366" s="86" t="s">
        <v>273</v>
      </c>
      <c r="B366" s="84" t="s">
        <v>274</v>
      </c>
      <c r="C366" s="84" t="s">
        <v>15</v>
      </c>
      <c r="D366" s="84" t="s">
        <v>232</v>
      </c>
      <c r="E366" s="84" t="s">
        <v>17</v>
      </c>
      <c r="F366" s="84" t="s">
        <v>15</v>
      </c>
      <c r="G366" s="41" t="s">
        <v>18</v>
      </c>
      <c r="H366" s="60">
        <f>H367+H368+H369+H370</f>
        <v>315.89999999999998</v>
      </c>
      <c r="I366" s="92"/>
      <c r="J366" s="92"/>
      <c r="K366" s="92"/>
      <c r="L366" s="92"/>
      <c r="M366" s="65"/>
      <c r="N366" s="66">
        <f>SUM(N367:N370)</f>
        <v>315.89999999999998</v>
      </c>
      <c r="O366" s="10">
        <v>315.89999999999998</v>
      </c>
      <c r="P366" s="11">
        <v>0</v>
      </c>
    </row>
    <row r="367" spans="1:16" s="11" customFormat="1" ht="18.75" customHeight="1">
      <c r="A367" s="86"/>
      <c r="B367" s="84"/>
      <c r="C367" s="84"/>
      <c r="D367" s="84"/>
      <c r="E367" s="84"/>
      <c r="F367" s="84"/>
      <c r="G367" s="41" t="s">
        <v>19</v>
      </c>
      <c r="H367" s="60">
        <f>H372</f>
        <v>0</v>
      </c>
      <c r="I367" s="92"/>
      <c r="J367" s="92"/>
      <c r="K367" s="92"/>
      <c r="L367" s="92"/>
      <c r="M367" s="65"/>
      <c r="N367" s="66">
        <f>N372</f>
        <v>0</v>
      </c>
      <c r="O367" s="10"/>
    </row>
    <row r="368" spans="1:16" s="11" customFormat="1" ht="22.5" customHeight="1">
      <c r="A368" s="86"/>
      <c r="B368" s="84"/>
      <c r="C368" s="84"/>
      <c r="D368" s="84"/>
      <c r="E368" s="84"/>
      <c r="F368" s="84"/>
      <c r="G368" s="41" t="s">
        <v>20</v>
      </c>
      <c r="H368" s="60">
        <f>H373</f>
        <v>221.1</v>
      </c>
      <c r="I368" s="92"/>
      <c r="J368" s="92"/>
      <c r="K368" s="92"/>
      <c r="L368" s="92"/>
      <c r="M368" s="65"/>
      <c r="N368" s="60">
        <f>N373</f>
        <v>221.1</v>
      </c>
      <c r="O368" s="10"/>
    </row>
    <row r="369" spans="1:15" s="11" customFormat="1" ht="19.5" customHeight="1">
      <c r="A369" s="86"/>
      <c r="B369" s="84"/>
      <c r="C369" s="84"/>
      <c r="D369" s="84"/>
      <c r="E369" s="84"/>
      <c r="F369" s="84"/>
      <c r="G369" s="41" t="s">
        <v>21</v>
      </c>
      <c r="H369" s="60">
        <f>H374</f>
        <v>94.8</v>
      </c>
      <c r="I369" s="92"/>
      <c r="J369" s="92"/>
      <c r="K369" s="92"/>
      <c r="L369" s="92"/>
      <c r="M369" s="65"/>
      <c r="N369" s="60">
        <f>N374</f>
        <v>94.8</v>
      </c>
      <c r="O369" s="10"/>
    </row>
    <row r="370" spans="1:15" s="11" customFormat="1" ht="23.25" customHeight="1">
      <c r="A370" s="86"/>
      <c r="B370" s="84"/>
      <c r="C370" s="84"/>
      <c r="D370" s="84"/>
      <c r="E370" s="84"/>
      <c r="F370" s="84"/>
      <c r="G370" s="24" t="s">
        <v>22</v>
      </c>
      <c r="H370" s="60">
        <v>0</v>
      </c>
      <c r="I370" s="92"/>
      <c r="J370" s="92"/>
      <c r="K370" s="92"/>
      <c r="L370" s="92"/>
      <c r="M370" s="65"/>
      <c r="N370" s="66">
        <v>0</v>
      </c>
      <c r="O370" s="10"/>
    </row>
    <row r="371" spans="1:15" s="11" customFormat="1" ht="19.5" customHeight="1">
      <c r="A371" s="86" t="s">
        <v>275</v>
      </c>
      <c r="B371" s="84" t="s">
        <v>276</v>
      </c>
      <c r="C371" s="84" t="s">
        <v>27</v>
      </c>
      <c r="D371" s="84" t="s">
        <v>212</v>
      </c>
      <c r="E371" s="84" t="s">
        <v>17</v>
      </c>
      <c r="F371" s="84"/>
      <c r="G371" s="41" t="s">
        <v>18</v>
      </c>
      <c r="H371" s="60">
        <f>H372+H373+H374+H375</f>
        <v>315.89999999999998</v>
      </c>
      <c r="I371" s="92"/>
      <c r="J371" s="92"/>
      <c r="K371" s="92"/>
      <c r="L371" s="92"/>
      <c r="M371" s="65"/>
      <c r="N371" s="60">
        <f>N372+N373+N374+N375</f>
        <v>315.89999999999998</v>
      </c>
      <c r="O371" s="10"/>
    </row>
    <row r="372" spans="1:15" s="11" customFormat="1" ht="18" customHeight="1">
      <c r="A372" s="86"/>
      <c r="B372" s="84"/>
      <c r="C372" s="84"/>
      <c r="D372" s="84"/>
      <c r="E372" s="84"/>
      <c r="F372" s="84"/>
      <c r="G372" s="41" t="s">
        <v>19</v>
      </c>
      <c r="H372" s="60">
        <v>0</v>
      </c>
      <c r="I372" s="92"/>
      <c r="J372" s="92"/>
      <c r="K372" s="92"/>
      <c r="L372" s="92"/>
      <c r="M372" s="65"/>
      <c r="N372" s="60">
        <v>0</v>
      </c>
      <c r="O372" s="10"/>
    </row>
    <row r="373" spans="1:15" s="11" customFormat="1" ht="19.5" customHeight="1">
      <c r="A373" s="86"/>
      <c r="B373" s="84"/>
      <c r="C373" s="84"/>
      <c r="D373" s="84"/>
      <c r="E373" s="84"/>
      <c r="F373" s="84"/>
      <c r="G373" s="41" t="s">
        <v>20</v>
      </c>
      <c r="H373" s="60">
        <v>221.1</v>
      </c>
      <c r="I373" s="92"/>
      <c r="J373" s="92"/>
      <c r="K373" s="92"/>
      <c r="L373" s="92"/>
      <c r="M373" s="65"/>
      <c r="N373" s="60">
        <v>221.1</v>
      </c>
      <c r="O373" s="10"/>
    </row>
    <row r="374" spans="1:15" s="11" customFormat="1" ht="19.5" customHeight="1">
      <c r="A374" s="86"/>
      <c r="B374" s="84"/>
      <c r="C374" s="84"/>
      <c r="D374" s="84"/>
      <c r="E374" s="84"/>
      <c r="F374" s="84"/>
      <c r="G374" s="41" t="s">
        <v>21</v>
      </c>
      <c r="H374" s="60">
        <v>94.8</v>
      </c>
      <c r="I374" s="92"/>
      <c r="J374" s="92"/>
      <c r="K374" s="92"/>
      <c r="L374" s="92"/>
      <c r="M374" s="65"/>
      <c r="N374" s="60">
        <v>94.8</v>
      </c>
      <c r="O374" s="10"/>
    </row>
    <row r="375" spans="1:15" s="11" customFormat="1" ht="24" customHeight="1">
      <c r="A375" s="86"/>
      <c r="B375" s="84"/>
      <c r="C375" s="84"/>
      <c r="D375" s="84"/>
      <c r="E375" s="84"/>
      <c r="F375" s="84"/>
      <c r="G375" s="24" t="s">
        <v>22</v>
      </c>
      <c r="H375" s="60">
        <v>0</v>
      </c>
      <c r="I375" s="92"/>
      <c r="J375" s="92"/>
      <c r="K375" s="92"/>
      <c r="L375" s="92"/>
      <c r="M375" s="65"/>
      <c r="N375" s="60">
        <v>0</v>
      </c>
      <c r="O375" s="10"/>
    </row>
    <row r="376" spans="1:15" s="11" customFormat="1" ht="78" customHeight="1">
      <c r="A376" s="42" t="s">
        <v>277</v>
      </c>
      <c r="B376" s="24" t="s">
        <v>278</v>
      </c>
      <c r="C376" s="73" t="s">
        <v>52</v>
      </c>
      <c r="D376" s="24" t="s">
        <v>212</v>
      </c>
      <c r="E376" s="24" t="s">
        <v>270</v>
      </c>
      <c r="F376" s="62" t="s">
        <v>388</v>
      </c>
      <c r="G376" s="24" t="s">
        <v>34</v>
      </c>
      <c r="H376" s="25" t="s">
        <v>34</v>
      </c>
      <c r="I376" s="25" t="s">
        <v>34</v>
      </c>
      <c r="J376" s="25" t="s">
        <v>34</v>
      </c>
      <c r="K376" s="25" t="s">
        <v>34</v>
      </c>
      <c r="L376" s="25" t="s">
        <v>34</v>
      </c>
      <c r="M376" s="25" t="s">
        <v>34</v>
      </c>
      <c r="N376" s="25" t="s">
        <v>34</v>
      </c>
      <c r="O376" s="10"/>
    </row>
    <row r="377" spans="1:15" s="11" customFormat="1" ht="68.25" customHeight="1">
      <c r="A377" s="42" t="s">
        <v>279</v>
      </c>
      <c r="B377" s="24" t="s">
        <v>280</v>
      </c>
      <c r="C377" s="24" t="s">
        <v>27</v>
      </c>
      <c r="D377" s="24" t="s">
        <v>212</v>
      </c>
      <c r="E377" s="24" t="s">
        <v>17</v>
      </c>
      <c r="F377" s="62" t="s">
        <v>389</v>
      </c>
      <c r="G377" s="24" t="s">
        <v>34</v>
      </c>
      <c r="H377" s="25" t="s">
        <v>34</v>
      </c>
      <c r="I377" s="25" t="s">
        <v>34</v>
      </c>
      <c r="J377" s="25" t="s">
        <v>34</v>
      </c>
      <c r="K377" s="25" t="s">
        <v>34</v>
      </c>
      <c r="L377" s="25" t="s">
        <v>34</v>
      </c>
      <c r="M377" s="25" t="s">
        <v>34</v>
      </c>
      <c r="N377" s="25" t="s">
        <v>34</v>
      </c>
      <c r="O377" s="10"/>
    </row>
    <row r="378" spans="1:15" s="11" customFormat="1" ht="25.5" hidden="1" customHeight="1">
      <c r="A378" s="86"/>
      <c r="B378" s="84" t="s">
        <v>281</v>
      </c>
      <c r="C378" s="84" t="s">
        <v>232</v>
      </c>
      <c r="D378" s="84" t="s">
        <v>232</v>
      </c>
      <c r="E378" s="84" t="s">
        <v>282</v>
      </c>
      <c r="F378" s="84"/>
      <c r="G378" s="41" t="s">
        <v>18</v>
      </c>
      <c r="H378" s="25">
        <f>H379+H380+H381+H382</f>
        <v>0</v>
      </c>
      <c r="I378" s="84"/>
      <c r="J378" s="84"/>
      <c r="K378" s="84"/>
      <c r="L378" s="84"/>
      <c r="M378" s="48"/>
      <c r="N378" s="49" t="s">
        <v>223</v>
      </c>
      <c r="O378" s="10"/>
    </row>
    <row r="379" spans="1:15" s="11" customFormat="1" ht="25.5" hidden="1" customHeight="1">
      <c r="A379" s="86"/>
      <c r="B379" s="84"/>
      <c r="C379" s="84"/>
      <c r="D379" s="84"/>
      <c r="E379" s="84"/>
      <c r="F379" s="84"/>
      <c r="G379" s="41" t="s">
        <v>19</v>
      </c>
      <c r="H379" s="25">
        <f>H384</f>
        <v>0</v>
      </c>
      <c r="I379" s="84"/>
      <c r="J379" s="84"/>
      <c r="K379" s="84"/>
      <c r="L379" s="84"/>
      <c r="M379" s="48"/>
      <c r="N379" s="49"/>
      <c r="O379" s="10"/>
    </row>
    <row r="380" spans="1:15" s="11" customFormat="1" ht="22.5" hidden="1" customHeight="1">
      <c r="A380" s="86"/>
      <c r="B380" s="84"/>
      <c r="C380" s="84"/>
      <c r="D380" s="84"/>
      <c r="E380" s="84"/>
      <c r="F380" s="84"/>
      <c r="G380" s="41" t="s">
        <v>20</v>
      </c>
      <c r="H380" s="25">
        <v>0</v>
      </c>
      <c r="I380" s="84"/>
      <c r="J380" s="84"/>
      <c r="K380" s="84"/>
      <c r="L380" s="84"/>
      <c r="M380" s="48"/>
      <c r="N380" s="49"/>
      <c r="O380" s="10"/>
    </row>
    <row r="381" spans="1:15" s="11" customFormat="1" ht="24" hidden="1" customHeight="1">
      <c r="A381" s="86"/>
      <c r="B381" s="84"/>
      <c r="C381" s="84"/>
      <c r="D381" s="84"/>
      <c r="E381" s="84"/>
      <c r="F381" s="84"/>
      <c r="G381" s="41" t="s">
        <v>21</v>
      </c>
      <c r="H381" s="25">
        <v>0</v>
      </c>
      <c r="I381" s="84"/>
      <c r="J381" s="84"/>
      <c r="K381" s="84"/>
      <c r="L381" s="84"/>
      <c r="M381" s="48"/>
      <c r="N381" s="49"/>
      <c r="O381" s="10"/>
    </row>
    <row r="382" spans="1:15" s="11" customFormat="1" ht="23.25" hidden="1" customHeight="1">
      <c r="A382" s="86"/>
      <c r="B382" s="84"/>
      <c r="C382" s="84"/>
      <c r="D382" s="84"/>
      <c r="E382" s="84"/>
      <c r="F382" s="84"/>
      <c r="G382" s="24" t="s">
        <v>22</v>
      </c>
      <c r="H382" s="25">
        <v>0</v>
      </c>
      <c r="I382" s="84"/>
      <c r="J382" s="84"/>
      <c r="K382" s="84"/>
      <c r="L382" s="84"/>
      <c r="M382" s="48"/>
      <c r="N382" s="49"/>
      <c r="O382" s="10"/>
    </row>
    <row r="383" spans="1:15" s="11" customFormat="1" ht="19.5" hidden="1" customHeight="1">
      <c r="A383" s="86"/>
      <c r="B383" s="84" t="s">
        <v>283</v>
      </c>
      <c r="C383" s="84" t="s">
        <v>212</v>
      </c>
      <c r="D383" s="84" t="s">
        <v>212</v>
      </c>
      <c r="E383" s="84" t="s">
        <v>282</v>
      </c>
      <c r="F383" s="84"/>
      <c r="G383" s="41" t="s">
        <v>18</v>
      </c>
      <c r="H383" s="25">
        <f>H384+H385+H386+H387</f>
        <v>0</v>
      </c>
      <c r="I383" s="84"/>
      <c r="J383" s="84"/>
      <c r="K383" s="84"/>
      <c r="L383" s="84"/>
      <c r="M383" s="48"/>
      <c r="N383" s="49"/>
      <c r="O383" s="10"/>
    </row>
    <row r="384" spans="1:15" s="11" customFormat="1" ht="18" hidden="1" customHeight="1">
      <c r="A384" s="86"/>
      <c r="B384" s="84"/>
      <c r="C384" s="84"/>
      <c r="D384" s="84"/>
      <c r="E384" s="84"/>
      <c r="F384" s="84"/>
      <c r="G384" s="41" t="s">
        <v>19</v>
      </c>
      <c r="H384" s="25">
        <v>0</v>
      </c>
      <c r="I384" s="84"/>
      <c r="J384" s="84"/>
      <c r="K384" s="84"/>
      <c r="L384" s="84"/>
      <c r="M384" s="48"/>
      <c r="N384" s="49"/>
      <c r="O384" s="10"/>
    </row>
    <row r="385" spans="1:15" s="11" customFormat="1" ht="19.5" hidden="1" customHeight="1">
      <c r="A385" s="86"/>
      <c r="B385" s="84"/>
      <c r="C385" s="84"/>
      <c r="D385" s="84"/>
      <c r="E385" s="84"/>
      <c r="F385" s="84"/>
      <c r="G385" s="41" t="s">
        <v>20</v>
      </c>
      <c r="H385" s="25">
        <v>0</v>
      </c>
      <c r="I385" s="84"/>
      <c r="J385" s="84"/>
      <c r="K385" s="84"/>
      <c r="L385" s="84"/>
      <c r="M385" s="48"/>
      <c r="N385" s="49"/>
      <c r="O385" s="10"/>
    </row>
    <row r="386" spans="1:15" s="11" customFormat="1" ht="19.5" hidden="1" customHeight="1">
      <c r="A386" s="86"/>
      <c r="B386" s="84"/>
      <c r="C386" s="84"/>
      <c r="D386" s="84"/>
      <c r="E386" s="84"/>
      <c r="F386" s="84"/>
      <c r="G386" s="41" t="s">
        <v>21</v>
      </c>
      <c r="H386" s="25">
        <v>0</v>
      </c>
      <c r="I386" s="84"/>
      <c r="J386" s="84"/>
      <c r="K386" s="84"/>
      <c r="L386" s="84"/>
      <c r="M386" s="48"/>
      <c r="N386" s="49"/>
      <c r="O386" s="10"/>
    </row>
    <row r="387" spans="1:15" s="11" customFormat="1" ht="20.25" hidden="1" customHeight="1">
      <c r="A387" s="86"/>
      <c r="B387" s="84"/>
      <c r="C387" s="84"/>
      <c r="D387" s="84"/>
      <c r="E387" s="84"/>
      <c r="F387" s="84"/>
      <c r="G387" s="24" t="s">
        <v>22</v>
      </c>
      <c r="H387" s="25">
        <v>0</v>
      </c>
      <c r="I387" s="84"/>
      <c r="J387" s="84"/>
      <c r="K387" s="84"/>
      <c r="L387" s="84"/>
      <c r="M387" s="48"/>
      <c r="N387" s="49"/>
      <c r="O387" s="10"/>
    </row>
    <row r="388" spans="1:15" s="11" customFormat="1" ht="68.25" hidden="1" customHeight="1">
      <c r="A388" s="42"/>
      <c r="B388" s="24" t="s">
        <v>284</v>
      </c>
      <c r="C388" s="24" t="s">
        <v>212</v>
      </c>
      <c r="D388" s="24" t="s">
        <v>212</v>
      </c>
      <c r="E388" s="24" t="s">
        <v>282</v>
      </c>
      <c r="F388" s="24"/>
      <c r="G388" s="24" t="s">
        <v>34</v>
      </c>
      <c r="H388" s="25" t="s">
        <v>34</v>
      </c>
      <c r="I388" s="24"/>
      <c r="J388" s="24"/>
      <c r="K388" s="24"/>
      <c r="L388" s="24" t="s">
        <v>285</v>
      </c>
      <c r="M388" s="48"/>
      <c r="N388" s="49"/>
      <c r="O388" s="10"/>
    </row>
    <row r="389" spans="1:15" s="11" customFormat="1" ht="20.25" hidden="1" customHeight="1">
      <c r="A389" s="86" t="s">
        <v>273</v>
      </c>
      <c r="B389" s="84" t="s">
        <v>286</v>
      </c>
      <c r="C389" s="84" t="s">
        <v>15</v>
      </c>
      <c r="D389" s="84" t="s">
        <v>209</v>
      </c>
      <c r="E389" s="84" t="s">
        <v>17</v>
      </c>
      <c r="F389" s="84" t="s">
        <v>15</v>
      </c>
      <c r="G389" s="41" t="s">
        <v>18</v>
      </c>
      <c r="H389" s="25">
        <f>H390+H391+H392+H393</f>
        <v>0</v>
      </c>
      <c r="I389" s="84"/>
      <c r="J389" s="84"/>
      <c r="K389" s="84"/>
      <c r="L389" s="84"/>
      <c r="M389" s="48"/>
      <c r="N389" s="25">
        <f>N390+N391+N392+N393</f>
        <v>0</v>
      </c>
      <c r="O389" s="10"/>
    </row>
    <row r="390" spans="1:15" s="11" customFormat="1" ht="18.75" hidden="1" customHeight="1">
      <c r="A390" s="86"/>
      <c r="B390" s="84"/>
      <c r="C390" s="84"/>
      <c r="D390" s="84"/>
      <c r="E390" s="84"/>
      <c r="F390" s="84"/>
      <c r="G390" s="41" t="s">
        <v>19</v>
      </c>
      <c r="H390" s="25">
        <f>H395+H401</f>
        <v>0</v>
      </c>
      <c r="I390" s="84"/>
      <c r="J390" s="84"/>
      <c r="K390" s="84"/>
      <c r="L390" s="84"/>
      <c r="M390" s="48"/>
      <c r="N390" s="25">
        <f>N395+N401</f>
        <v>0</v>
      </c>
      <c r="O390" s="10"/>
    </row>
    <row r="391" spans="1:15" s="11" customFormat="1" ht="22.5" hidden="1" customHeight="1">
      <c r="A391" s="86"/>
      <c r="B391" s="84"/>
      <c r="C391" s="84"/>
      <c r="D391" s="84"/>
      <c r="E391" s="84"/>
      <c r="F391" s="84"/>
      <c r="G391" s="41" t="s">
        <v>20</v>
      </c>
      <c r="H391" s="25">
        <f>H396+H402</f>
        <v>0</v>
      </c>
      <c r="I391" s="84"/>
      <c r="J391" s="84"/>
      <c r="K391" s="84"/>
      <c r="L391" s="84"/>
      <c r="M391" s="48"/>
      <c r="N391" s="25">
        <f>N396+N402</f>
        <v>0</v>
      </c>
      <c r="O391" s="10"/>
    </row>
    <row r="392" spans="1:15" s="11" customFormat="1" ht="19.5" hidden="1" customHeight="1">
      <c r="A392" s="86"/>
      <c r="B392" s="84"/>
      <c r="C392" s="84"/>
      <c r="D392" s="84"/>
      <c r="E392" s="84"/>
      <c r="F392" s="84"/>
      <c r="G392" s="41" t="s">
        <v>21</v>
      </c>
      <c r="H392" s="25">
        <f>H397+H403</f>
        <v>0</v>
      </c>
      <c r="I392" s="84"/>
      <c r="J392" s="84"/>
      <c r="K392" s="84"/>
      <c r="L392" s="84"/>
      <c r="M392" s="48"/>
      <c r="N392" s="25">
        <f>N397+N403</f>
        <v>0</v>
      </c>
      <c r="O392" s="10"/>
    </row>
    <row r="393" spans="1:15" s="11" customFormat="1" ht="22.5" hidden="1" customHeight="1">
      <c r="A393" s="86"/>
      <c r="B393" s="84"/>
      <c r="C393" s="84"/>
      <c r="D393" s="84"/>
      <c r="E393" s="84"/>
      <c r="F393" s="84"/>
      <c r="G393" s="24" t="s">
        <v>22</v>
      </c>
      <c r="H393" s="25">
        <f>H398+H404</f>
        <v>0</v>
      </c>
      <c r="I393" s="84"/>
      <c r="J393" s="84"/>
      <c r="K393" s="84"/>
      <c r="L393" s="84"/>
      <c r="M393" s="48"/>
      <c r="N393" s="25">
        <f>N398+N404</f>
        <v>0</v>
      </c>
      <c r="O393" s="10"/>
    </row>
    <row r="394" spans="1:15" s="32" customFormat="1" ht="16.5" hidden="1" customHeight="1">
      <c r="A394" s="86" t="s">
        <v>275</v>
      </c>
      <c r="B394" s="84" t="s">
        <v>287</v>
      </c>
      <c r="C394" s="84" t="s">
        <v>27</v>
      </c>
      <c r="D394" s="84" t="s">
        <v>134</v>
      </c>
      <c r="E394" s="84" t="s">
        <v>17</v>
      </c>
      <c r="F394" s="84"/>
      <c r="G394" s="41" t="s">
        <v>18</v>
      </c>
      <c r="H394" s="25">
        <f>SUM(H395:H398)</f>
        <v>0</v>
      </c>
      <c r="I394" s="48"/>
      <c r="J394" s="52"/>
      <c r="K394" s="52"/>
      <c r="L394" s="52"/>
      <c r="M394" s="52"/>
      <c r="N394" s="25">
        <f>SUM(N395:N398)</f>
        <v>0</v>
      </c>
      <c r="O394" s="31"/>
    </row>
    <row r="395" spans="1:15" s="32" customFormat="1" ht="18.75" hidden="1" customHeight="1">
      <c r="A395" s="86"/>
      <c r="B395" s="84"/>
      <c r="C395" s="84"/>
      <c r="D395" s="84"/>
      <c r="E395" s="84"/>
      <c r="F395" s="84"/>
      <c r="G395" s="41" t="s">
        <v>19</v>
      </c>
      <c r="H395" s="25">
        <v>0</v>
      </c>
      <c r="I395" s="48"/>
      <c r="J395" s="52"/>
      <c r="K395" s="52"/>
      <c r="L395" s="52"/>
      <c r="M395" s="52"/>
      <c r="N395" s="25">
        <v>0</v>
      </c>
      <c r="O395" s="31"/>
    </row>
    <row r="396" spans="1:15" s="32" customFormat="1" ht="18" hidden="1" customHeight="1">
      <c r="A396" s="86"/>
      <c r="B396" s="84"/>
      <c r="C396" s="84"/>
      <c r="D396" s="84"/>
      <c r="E396" s="84"/>
      <c r="F396" s="84"/>
      <c r="G396" s="41" t="s">
        <v>20</v>
      </c>
      <c r="H396" s="25">
        <v>0</v>
      </c>
      <c r="I396" s="48"/>
      <c r="J396" s="52"/>
      <c r="K396" s="52"/>
      <c r="L396" s="52"/>
      <c r="M396" s="52"/>
      <c r="N396" s="25">
        <v>0</v>
      </c>
      <c r="O396" s="31"/>
    </row>
    <row r="397" spans="1:15" s="32" customFormat="1" ht="18" hidden="1" customHeight="1">
      <c r="A397" s="86"/>
      <c r="B397" s="84"/>
      <c r="C397" s="84"/>
      <c r="D397" s="84"/>
      <c r="E397" s="84"/>
      <c r="F397" s="84"/>
      <c r="G397" s="41" t="s">
        <v>21</v>
      </c>
      <c r="H397" s="25">
        <v>0</v>
      </c>
      <c r="I397" s="48"/>
      <c r="J397" s="52"/>
      <c r="K397" s="52"/>
      <c r="L397" s="52"/>
      <c r="M397" s="52"/>
      <c r="N397" s="25">
        <v>0</v>
      </c>
      <c r="O397" s="31"/>
    </row>
    <row r="398" spans="1:15" s="32" customFormat="1" ht="77.25" hidden="1" customHeight="1">
      <c r="A398" s="86"/>
      <c r="B398" s="84"/>
      <c r="C398" s="84"/>
      <c r="D398" s="84"/>
      <c r="E398" s="84"/>
      <c r="F398" s="84"/>
      <c r="G398" s="24" t="s">
        <v>22</v>
      </c>
      <c r="H398" s="25">
        <v>0</v>
      </c>
      <c r="I398" s="48"/>
      <c r="J398" s="52"/>
      <c r="K398" s="52"/>
      <c r="L398" s="52"/>
      <c r="M398" s="52"/>
      <c r="N398" s="25">
        <v>0</v>
      </c>
      <c r="O398" s="31"/>
    </row>
    <row r="399" spans="1:15" s="32" customFormat="1" ht="146.25" hidden="1" customHeight="1">
      <c r="A399" s="42" t="s">
        <v>277</v>
      </c>
      <c r="B399" s="24" t="s">
        <v>288</v>
      </c>
      <c r="C399" s="24" t="s">
        <v>289</v>
      </c>
      <c r="D399" s="24" t="s">
        <v>134</v>
      </c>
      <c r="E399" s="24" t="s">
        <v>290</v>
      </c>
      <c r="F399" s="24"/>
      <c r="G399" s="24" t="s">
        <v>34</v>
      </c>
      <c r="H399" s="25" t="s">
        <v>34</v>
      </c>
      <c r="I399" s="48"/>
      <c r="J399" s="52"/>
      <c r="K399" s="52"/>
      <c r="L399" s="52"/>
      <c r="M399" s="52"/>
      <c r="N399" s="25" t="s">
        <v>34</v>
      </c>
      <c r="O399" s="31"/>
    </row>
    <row r="400" spans="1:15" s="11" customFormat="1" ht="19.5" hidden="1" customHeight="1">
      <c r="A400" s="86" t="s">
        <v>279</v>
      </c>
      <c r="B400" s="84" t="s">
        <v>291</v>
      </c>
      <c r="C400" s="84" t="s">
        <v>27</v>
      </c>
      <c r="D400" s="84" t="s">
        <v>134</v>
      </c>
      <c r="E400" s="86" t="s">
        <v>292</v>
      </c>
      <c r="F400" s="86"/>
      <c r="G400" s="94" t="s">
        <v>15</v>
      </c>
      <c r="H400" s="93" t="s">
        <v>15</v>
      </c>
      <c r="I400" s="84"/>
      <c r="J400" s="84"/>
      <c r="K400" s="84"/>
      <c r="L400" s="84"/>
      <c r="M400" s="48"/>
      <c r="N400" s="93" t="s">
        <v>15</v>
      </c>
      <c r="O400" s="10"/>
    </row>
    <row r="401" spans="1:16" s="11" customFormat="1" ht="18" hidden="1" customHeight="1">
      <c r="A401" s="86"/>
      <c r="B401" s="84"/>
      <c r="C401" s="84"/>
      <c r="D401" s="84"/>
      <c r="E401" s="86"/>
      <c r="F401" s="86"/>
      <c r="G401" s="94"/>
      <c r="H401" s="93"/>
      <c r="I401" s="84"/>
      <c r="J401" s="84"/>
      <c r="K401" s="84"/>
      <c r="L401" s="84"/>
      <c r="M401" s="48"/>
      <c r="N401" s="93"/>
      <c r="O401" s="10"/>
    </row>
    <row r="402" spans="1:16" s="11" customFormat="1" ht="19.5" hidden="1" customHeight="1">
      <c r="A402" s="86"/>
      <c r="B402" s="84"/>
      <c r="C402" s="84"/>
      <c r="D402" s="84"/>
      <c r="E402" s="86"/>
      <c r="F402" s="86"/>
      <c r="G402" s="94"/>
      <c r="H402" s="93"/>
      <c r="I402" s="84"/>
      <c r="J402" s="84"/>
      <c r="K402" s="84"/>
      <c r="L402" s="84"/>
      <c r="M402" s="48"/>
      <c r="N402" s="93"/>
      <c r="O402" s="10"/>
    </row>
    <row r="403" spans="1:16" s="11" customFormat="1" ht="19.5" hidden="1" customHeight="1">
      <c r="A403" s="86"/>
      <c r="B403" s="84"/>
      <c r="C403" s="84"/>
      <c r="D403" s="84"/>
      <c r="E403" s="86"/>
      <c r="F403" s="86"/>
      <c r="G403" s="94"/>
      <c r="H403" s="93"/>
      <c r="I403" s="84"/>
      <c r="J403" s="84"/>
      <c r="K403" s="84"/>
      <c r="L403" s="84"/>
      <c r="M403" s="48"/>
      <c r="N403" s="93"/>
      <c r="O403" s="10"/>
    </row>
    <row r="404" spans="1:16" s="11" customFormat="1" ht="67.5" hidden="1" customHeight="1">
      <c r="A404" s="86"/>
      <c r="B404" s="84"/>
      <c r="C404" s="84"/>
      <c r="D404" s="84"/>
      <c r="E404" s="86"/>
      <c r="F404" s="86"/>
      <c r="G404" s="94"/>
      <c r="H404" s="93"/>
      <c r="I404" s="84"/>
      <c r="J404" s="84"/>
      <c r="K404" s="84"/>
      <c r="L404" s="84"/>
      <c r="M404" s="48"/>
      <c r="N404" s="93"/>
      <c r="O404" s="10"/>
    </row>
    <row r="405" spans="1:16" s="11" customFormat="1" ht="20.25" customHeight="1">
      <c r="A405" s="86" t="s">
        <v>293</v>
      </c>
      <c r="B405" s="84" t="s">
        <v>294</v>
      </c>
      <c r="C405" s="84" t="s">
        <v>15</v>
      </c>
      <c r="D405" s="84" t="s">
        <v>209</v>
      </c>
      <c r="E405" s="84" t="s">
        <v>17</v>
      </c>
      <c r="F405" s="84" t="s">
        <v>15</v>
      </c>
      <c r="G405" s="41" t="s">
        <v>18</v>
      </c>
      <c r="H405" s="60">
        <f t="shared" ref="H405:N405" si="79">SUM(H406:H409)</f>
        <v>301003.59999999998</v>
      </c>
      <c r="I405" s="60">
        <f t="shared" si="79"/>
        <v>281289.90000000002</v>
      </c>
      <c r="J405" s="60">
        <f t="shared" si="79"/>
        <v>281289.90000000002</v>
      </c>
      <c r="K405" s="60">
        <f t="shared" si="79"/>
        <v>281289.90000000002</v>
      </c>
      <c r="L405" s="60">
        <f t="shared" si="79"/>
        <v>281289.90000000002</v>
      </c>
      <c r="M405" s="60">
        <f t="shared" si="79"/>
        <v>281289.90000000002</v>
      </c>
      <c r="N405" s="60">
        <f t="shared" si="79"/>
        <v>223710.8</v>
      </c>
      <c r="O405" s="10">
        <v>296058.5</v>
      </c>
      <c r="P405" s="11">
        <v>174694.2</v>
      </c>
    </row>
    <row r="406" spans="1:16" s="11" customFormat="1" ht="19.5" customHeight="1">
      <c r="A406" s="86"/>
      <c r="B406" s="84"/>
      <c r="C406" s="84"/>
      <c r="D406" s="84"/>
      <c r="E406" s="84"/>
      <c r="F406" s="84"/>
      <c r="G406" s="41" t="s">
        <v>19</v>
      </c>
      <c r="H406" s="60">
        <f t="shared" ref="H406:N409" si="80">H411</f>
        <v>0</v>
      </c>
      <c r="I406" s="60">
        <f t="shared" si="80"/>
        <v>0</v>
      </c>
      <c r="J406" s="60">
        <f t="shared" si="80"/>
        <v>0</v>
      </c>
      <c r="K406" s="60">
        <f t="shared" si="80"/>
        <v>0</v>
      </c>
      <c r="L406" s="60">
        <f t="shared" si="80"/>
        <v>0</v>
      </c>
      <c r="M406" s="60">
        <f t="shared" si="80"/>
        <v>0</v>
      </c>
      <c r="N406" s="60">
        <f t="shared" si="80"/>
        <v>0</v>
      </c>
      <c r="O406" s="10"/>
    </row>
    <row r="407" spans="1:16" s="11" customFormat="1" ht="19.5" customHeight="1">
      <c r="A407" s="86"/>
      <c r="B407" s="84"/>
      <c r="C407" s="84"/>
      <c r="D407" s="84"/>
      <c r="E407" s="84"/>
      <c r="F407" s="84"/>
      <c r="G407" s="41" t="s">
        <v>20</v>
      </c>
      <c r="H407" s="60">
        <f t="shared" si="80"/>
        <v>75387.899999999994</v>
      </c>
      <c r="I407" s="60">
        <f t="shared" si="80"/>
        <v>51124.800000000003</v>
      </c>
      <c r="J407" s="60">
        <f t="shared" si="80"/>
        <v>51124.800000000003</v>
      </c>
      <c r="K407" s="60">
        <f t="shared" si="80"/>
        <v>51124.800000000003</v>
      </c>
      <c r="L407" s="60">
        <f t="shared" si="80"/>
        <v>51124.800000000003</v>
      </c>
      <c r="M407" s="60">
        <f t="shared" si="80"/>
        <v>51124.800000000003</v>
      </c>
      <c r="N407" s="60">
        <f t="shared" si="80"/>
        <v>53484.3</v>
      </c>
      <c r="O407" s="10"/>
    </row>
    <row r="408" spans="1:16" s="11" customFormat="1" ht="21" customHeight="1">
      <c r="A408" s="86"/>
      <c r="B408" s="84"/>
      <c r="C408" s="84"/>
      <c r="D408" s="84"/>
      <c r="E408" s="84"/>
      <c r="F408" s="84"/>
      <c r="G408" s="41" t="s">
        <v>21</v>
      </c>
      <c r="H408" s="60">
        <f t="shared" si="80"/>
        <v>225615.7</v>
      </c>
      <c r="I408" s="60">
        <f t="shared" si="80"/>
        <v>230165.1</v>
      </c>
      <c r="J408" s="60">
        <f t="shared" si="80"/>
        <v>230165.1</v>
      </c>
      <c r="K408" s="60">
        <f t="shared" si="80"/>
        <v>230165.1</v>
      </c>
      <c r="L408" s="60">
        <f t="shared" si="80"/>
        <v>230165.1</v>
      </c>
      <c r="M408" s="60">
        <f t="shared" si="80"/>
        <v>230165.1</v>
      </c>
      <c r="N408" s="60">
        <f t="shared" si="80"/>
        <v>170226.5</v>
      </c>
      <c r="O408" s="10"/>
    </row>
    <row r="409" spans="1:16" s="32" customFormat="1" ht="18.75" customHeight="1">
      <c r="A409" s="86"/>
      <c r="B409" s="84"/>
      <c r="C409" s="84"/>
      <c r="D409" s="84"/>
      <c r="E409" s="84"/>
      <c r="F409" s="84"/>
      <c r="G409" s="24" t="s">
        <v>22</v>
      </c>
      <c r="H409" s="60">
        <f t="shared" si="80"/>
        <v>0</v>
      </c>
      <c r="I409" s="60">
        <f t="shared" si="80"/>
        <v>0</v>
      </c>
      <c r="J409" s="60">
        <f t="shared" si="80"/>
        <v>0</v>
      </c>
      <c r="K409" s="60">
        <f t="shared" si="80"/>
        <v>0</v>
      </c>
      <c r="L409" s="60">
        <f t="shared" si="80"/>
        <v>0</v>
      </c>
      <c r="M409" s="60">
        <f t="shared" si="80"/>
        <v>0</v>
      </c>
      <c r="N409" s="60">
        <f t="shared" si="80"/>
        <v>0</v>
      </c>
      <c r="O409" s="31"/>
    </row>
    <row r="410" spans="1:16" s="32" customFormat="1" ht="19.5" customHeight="1">
      <c r="A410" s="86" t="s">
        <v>295</v>
      </c>
      <c r="B410" s="84" t="s">
        <v>296</v>
      </c>
      <c r="C410" s="84" t="s">
        <v>27</v>
      </c>
      <c r="D410" s="84" t="s">
        <v>212</v>
      </c>
      <c r="E410" s="84" t="s">
        <v>17</v>
      </c>
      <c r="F410" s="84"/>
      <c r="G410" s="41" t="s">
        <v>18</v>
      </c>
      <c r="H410" s="63">
        <f t="shared" ref="H410:N410" si="81">SUM(H411:H414)</f>
        <v>301003.59999999998</v>
      </c>
      <c r="I410" s="60">
        <f t="shared" si="81"/>
        <v>281289.90000000002</v>
      </c>
      <c r="J410" s="60">
        <f t="shared" si="81"/>
        <v>281289.90000000002</v>
      </c>
      <c r="K410" s="60">
        <f t="shared" si="81"/>
        <v>281289.90000000002</v>
      </c>
      <c r="L410" s="60">
        <f t="shared" si="81"/>
        <v>281289.90000000002</v>
      </c>
      <c r="M410" s="60">
        <f t="shared" si="81"/>
        <v>281289.90000000002</v>
      </c>
      <c r="N410" s="60">
        <f t="shared" si="81"/>
        <v>223710.8</v>
      </c>
      <c r="O410" s="31"/>
    </row>
    <row r="411" spans="1:16" s="32" customFormat="1" ht="20.25" customHeight="1">
      <c r="A411" s="86"/>
      <c r="B411" s="84"/>
      <c r="C411" s="84"/>
      <c r="D411" s="84"/>
      <c r="E411" s="84"/>
      <c r="F411" s="84"/>
      <c r="G411" s="41" t="s">
        <v>19</v>
      </c>
      <c r="H411" s="60">
        <v>0</v>
      </c>
      <c r="I411" s="60">
        <v>0</v>
      </c>
      <c r="J411" s="60">
        <v>0</v>
      </c>
      <c r="K411" s="60">
        <v>0</v>
      </c>
      <c r="L411" s="60">
        <v>0</v>
      </c>
      <c r="M411" s="60">
        <v>0</v>
      </c>
      <c r="N411" s="60">
        <v>0</v>
      </c>
      <c r="O411" s="31"/>
    </row>
    <row r="412" spans="1:16" s="32" customFormat="1" ht="18.75" customHeight="1">
      <c r="A412" s="86"/>
      <c r="B412" s="84"/>
      <c r="C412" s="84"/>
      <c r="D412" s="84"/>
      <c r="E412" s="84"/>
      <c r="F412" s="84"/>
      <c r="G412" s="41" t="s">
        <v>20</v>
      </c>
      <c r="H412" s="60">
        <v>75387.899999999994</v>
      </c>
      <c r="I412" s="60">
        <v>51124.800000000003</v>
      </c>
      <c r="J412" s="60">
        <v>51124.800000000003</v>
      </c>
      <c r="K412" s="60">
        <v>51124.800000000003</v>
      </c>
      <c r="L412" s="60">
        <v>51124.800000000003</v>
      </c>
      <c r="M412" s="60">
        <v>51124.800000000003</v>
      </c>
      <c r="N412" s="60">
        <v>53484.3</v>
      </c>
      <c r="O412" s="31"/>
    </row>
    <row r="413" spans="1:16" s="32" customFormat="1" ht="21" customHeight="1">
      <c r="A413" s="86"/>
      <c r="B413" s="84"/>
      <c r="C413" s="84"/>
      <c r="D413" s="84"/>
      <c r="E413" s="84"/>
      <c r="F413" s="84"/>
      <c r="G413" s="41" t="s">
        <v>21</v>
      </c>
      <c r="H413" s="60">
        <v>225615.7</v>
      </c>
      <c r="I413" s="60">
        <v>230165.1</v>
      </c>
      <c r="J413" s="60">
        <v>230165.1</v>
      </c>
      <c r="K413" s="60">
        <v>230165.1</v>
      </c>
      <c r="L413" s="60">
        <v>230165.1</v>
      </c>
      <c r="M413" s="60">
        <v>230165.1</v>
      </c>
      <c r="N413" s="60">
        <v>170226.5</v>
      </c>
      <c r="O413" s="31"/>
    </row>
    <row r="414" spans="1:16" s="32" customFormat="1" ht="17.25" customHeight="1">
      <c r="A414" s="86"/>
      <c r="B414" s="84"/>
      <c r="C414" s="84"/>
      <c r="D414" s="84"/>
      <c r="E414" s="84"/>
      <c r="F414" s="84"/>
      <c r="G414" s="24" t="s">
        <v>22</v>
      </c>
      <c r="H414" s="60">
        <v>0</v>
      </c>
      <c r="I414" s="60">
        <v>0</v>
      </c>
      <c r="J414" s="60">
        <v>0</v>
      </c>
      <c r="K414" s="60">
        <v>0</v>
      </c>
      <c r="L414" s="60">
        <v>0</v>
      </c>
      <c r="M414" s="60">
        <v>0</v>
      </c>
      <c r="N414" s="60">
        <v>0</v>
      </c>
      <c r="O414" s="31"/>
    </row>
    <row r="415" spans="1:16" s="32" customFormat="1" ht="132.75" customHeight="1">
      <c r="A415" s="42" t="s">
        <v>297</v>
      </c>
      <c r="B415" s="24" t="s">
        <v>298</v>
      </c>
      <c r="C415" s="24" t="s">
        <v>56</v>
      </c>
      <c r="D415" s="24" t="s">
        <v>212</v>
      </c>
      <c r="E415" s="24" t="s">
        <v>157</v>
      </c>
      <c r="F415" s="74" t="s">
        <v>396</v>
      </c>
      <c r="G415" s="24" t="s">
        <v>34</v>
      </c>
      <c r="H415" s="25" t="s">
        <v>34</v>
      </c>
      <c r="I415" s="25" t="s">
        <v>34</v>
      </c>
      <c r="J415" s="25" t="s">
        <v>34</v>
      </c>
      <c r="K415" s="25" t="s">
        <v>34</v>
      </c>
      <c r="L415" s="25" t="s">
        <v>34</v>
      </c>
      <c r="M415" s="25" t="s">
        <v>34</v>
      </c>
      <c r="N415" s="25" t="s">
        <v>34</v>
      </c>
      <c r="O415" s="31"/>
    </row>
    <row r="416" spans="1:16" s="11" customFormat="1" ht="22.5" customHeight="1">
      <c r="A416" s="86" t="s">
        <v>299</v>
      </c>
      <c r="B416" s="84" t="s">
        <v>300</v>
      </c>
      <c r="C416" s="84" t="s">
        <v>15</v>
      </c>
      <c r="D416" s="84" t="s">
        <v>209</v>
      </c>
      <c r="E416" s="84" t="s">
        <v>17</v>
      </c>
      <c r="F416" s="84" t="s">
        <v>15</v>
      </c>
      <c r="G416" s="41" t="s">
        <v>18</v>
      </c>
      <c r="H416" s="60">
        <f t="shared" ref="H416:N416" si="82">H419</f>
        <v>8424.4</v>
      </c>
      <c r="I416" s="60">
        <f t="shared" si="82"/>
        <v>0</v>
      </c>
      <c r="J416" s="60">
        <f t="shared" si="82"/>
        <v>0</v>
      </c>
      <c r="K416" s="60">
        <f t="shared" si="82"/>
        <v>0</v>
      </c>
      <c r="L416" s="60">
        <f t="shared" si="82"/>
        <v>0</v>
      </c>
      <c r="M416" s="60">
        <f t="shared" si="82"/>
        <v>0</v>
      </c>
      <c r="N416" s="60">
        <f t="shared" si="82"/>
        <v>6542.1</v>
      </c>
      <c r="O416" s="10"/>
    </row>
    <row r="417" spans="1:15" s="11" customFormat="1" ht="21" customHeight="1">
      <c r="A417" s="86"/>
      <c r="B417" s="84"/>
      <c r="C417" s="84"/>
      <c r="D417" s="84"/>
      <c r="E417" s="84"/>
      <c r="F417" s="84"/>
      <c r="G417" s="41" t="s">
        <v>19</v>
      </c>
      <c r="H417" s="60">
        <v>0</v>
      </c>
      <c r="I417" s="60">
        <v>0</v>
      </c>
      <c r="J417" s="60">
        <v>0</v>
      </c>
      <c r="K417" s="60">
        <v>0</v>
      </c>
      <c r="L417" s="60">
        <v>0</v>
      </c>
      <c r="M417" s="60">
        <v>0</v>
      </c>
      <c r="N417" s="60">
        <v>0</v>
      </c>
      <c r="O417" s="10"/>
    </row>
    <row r="418" spans="1:15" s="11" customFormat="1" ht="23.25" customHeight="1">
      <c r="A418" s="86"/>
      <c r="B418" s="84"/>
      <c r="C418" s="84"/>
      <c r="D418" s="84"/>
      <c r="E418" s="84"/>
      <c r="F418" s="84"/>
      <c r="G418" s="41" t="s">
        <v>20</v>
      </c>
      <c r="H418" s="60">
        <v>0</v>
      </c>
      <c r="I418" s="60">
        <v>0</v>
      </c>
      <c r="J418" s="60">
        <v>0</v>
      </c>
      <c r="K418" s="60">
        <v>0</v>
      </c>
      <c r="L418" s="60">
        <v>0</v>
      </c>
      <c r="M418" s="60">
        <v>0</v>
      </c>
      <c r="N418" s="60">
        <v>0</v>
      </c>
      <c r="O418" s="10"/>
    </row>
    <row r="419" spans="1:15" s="11" customFormat="1" ht="21.75" customHeight="1">
      <c r="A419" s="86"/>
      <c r="B419" s="84"/>
      <c r="C419" s="84"/>
      <c r="D419" s="84"/>
      <c r="E419" s="84"/>
      <c r="F419" s="84"/>
      <c r="G419" s="41" t="s">
        <v>21</v>
      </c>
      <c r="H419" s="60">
        <f>H424</f>
        <v>8424.4</v>
      </c>
      <c r="I419" s="60">
        <v>0</v>
      </c>
      <c r="J419" s="60">
        <v>0</v>
      </c>
      <c r="K419" s="60">
        <v>0</v>
      </c>
      <c r="L419" s="60">
        <v>0</v>
      </c>
      <c r="M419" s="60">
        <v>0</v>
      </c>
      <c r="N419" s="60">
        <f>N424</f>
        <v>6542.1</v>
      </c>
      <c r="O419" s="10"/>
    </row>
    <row r="420" spans="1:15" s="11" customFormat="1" ht="21.75" customHeight="1">
      <c r="A420" s="86"/>
      <c r="B420" s="84"/>
      <c r="C420" s="84"/>
      <c r="D420" s="84"/>
      <c r="E420" s="84"/>
      <c r="F420" s="84"/>
      <c r="G420" s="24" t="s">
        <v>22</v>
      </c>
      <c r="H420" s="60">
        <v>0</v>
      </c>
      <c r="I420" s="60">
        <v>0</v>
      </c>
      <c r="J420" s="60">
        <v>0</v>
      </c>
      <c r="K420" s="60">
        <v>0</v>
      </c>
      <c r="L420" s="60">
        <v>0</v>
      </c>
      <c r="M420" s="60">
        <v>0</v>
      </c>
      <c r="N420" s="60">
        <v>0</v>
      </c>
      <c r="O420" s="10"/>
    </row>
    <row r="421" spans="1:15" s="11" customFormat="1" ht="20.25" customHeight="1">
      <c r="A421" s="86" t="s">
        <v>301</v>
      </c>
      <c r="B421" s="84" t="s">
        <v>302</v>
      </c>
      <c r="C421" s="84" t="s">
        <v>27</v>
      </c>
      <c r="D421" s="84" t="s">
        <v>212</v>
      </c>
      <c r="E421" s="84" t="s">
        <v>17</v>
      </c>
      <c r="F421" s="84"/>
      <c r="G421" s="41" t="s">
        <v>18</v>
      </c>
      <c r="H421" s="60">
        <f t="shared" ref="H421:N421" si="83">H424</f>
        <v>8424.4</v>
      </c>
      <c r="I421" s="60">
        <f t="shared" si="83"/>
        <v>0</v>
      </c>
      <c r="J421" s="60">
        <f t="shared" si="83"/>
        <v>0</v>
      </c>
      <c r="K421" s="60">
        <f t="shared" si="83"/>
        <v>0</v>
      </c>
      <c r="L421" s="60">
        <f t="shared" si="83"/>
        <v>0</v>
      </c>
      <c r="M421" s="60">
        <f t="shared" si="83"/>
        <v>0</v>
      </c>
      <c r="N421" s="60">
        <f t="shared" si="83"/>
        <v>6542.1</v>
      </c>
      <c r="O421" s="10"/>
    </row>
    <row r="422" spans="1:15" s="11" customFormat="1" ht="19.5" customHeight="1">
      <c r="A422" s="86"/>
      <c r="B422" s="84"/>
      <c r="C422" s="84"/>
      <c r="D422" s="84"/>
      <c r="E422" s="84"/>
      <c r="F422" s="84"/>
      <c r="G422" s="41" t="s">
        <v>19</v>
      </c>
      <c r="H422" s="60">
        <v>0</v>
      </c>
      <c r="I422" s="60">
        <v>0</v>
      </c>
      <c r="J422" s="60">
        <v>0</v>
      </c>
      <c r="K422" s="60">
        <v>0</v>
      </c>
      <c r="L422" s="60">
        <v>0</v>
      </c>
      <c r="M422" s="60">
        <v>0</v>
      </c>
      <c r="N422" s="60">
        <v>0</v>
      </c>
      <c r="O422" s="10"/>
    </row>
    <row r="423" spans="1:15" s="11" customFormat="1" ht="18.75" customHeight="1">
      <c r="A423" s="86"/>
      <c r="B423" s="84"/>
      <c r="C423" s="84"/>
      <c r="D423" s="84"/>
      <c r="E423" s="84"/>
      <c r="F423" s="84"/>
      <c r="G423" s="41" t="s">
        <v>20</v>
      </c>
      <c r="H423" s="60">
        <v>0</v>
      </c>
      <c r="I423" s="60">
        <v>0</v>
      </c>
      <c r="J423" s="60">
        <v>0</v>
      </c>
      <c r="K423" s="60">
        <v>0</v>
      </c>
      <c r="L423" s="60">
        <v>0</v>
      </c>
      <c r="M423" s="60">
        <v>0</v>
      </c>
      <c r="N423" s="60">
        <v>0</v>
      </c>
      <c r="O423" s="10"/>
    </row>
    <row r="424" spans="1:15" s="11" customFormat="1" ht="18.75" customHeight="1">
      <c r="A424" s="86"/>
      <c r="B424" s="84"/>
      <c r="C424" s="84"/>
      <c r="D424" s="84"/>
      <c r="E424" s="84"/>
      <c r="F424" s="84"/>
      <c r="G424" s="41" t="s">
        <v>21</v>
      </c>
      <c r="H424" s="60">
        <v>8424.4</v>
      </c>
      <c r="I424" s="60">
        <v>0</v>
      </c>
      <c r="J424" s="60">
        <v>0</v>
      </c>
      <c r="K424" s="60">
        <v>0</v>
      </c>
      <c r="L424" s="60">
        <v>0</v>
      </c>
      <c r="M424" s="60">
        <v>0</v>
      </c>
      <c r="N424" s="60">
        <v>6542.1</v>
      </c>
      <c r="O424" s="10"/>
    </row>
    <row r="425" spans="1:15" s="11" customFormat="1" ht="17.25" customHeight="1">
      <c r="A425" s="86"/>
      <c r="B425" s="84"/>
      <c r="C425" s="84"/>
      <c r="D425" s="84"/>
      <c r="E425" s="84"/>
      <c r="F425" s="84"/>
      <c r="G425" s="24" t="s">
        <v>22</v>
      </c>
      <c r="H425" s="60">
        <v>0</v>
      </c>
      <c r="I425" s="60">
        <v>0</v>
      </c>
      <c r="J425" s="60">
        <v>0</v>
      </c>
      <c r="K425" s="60">
        <v>0</v>
      </c>
      <c r="L425" s="60">
        <v>0</v>
      </c>
      <c r="M425" s="60">
        <v>0</v>
      </c>
      <c r="N425" s="60">
        <v>0</v>
      </c>
      <c r="O425" s="10"/>
    </row>
    <row r="426" spans="1:15" s="11" customFormat="1" ht="84" customHeight="1">
      <c r="A426" s="42" t="s">
        <v>303</v>
      </c>
      <c r="B426" s="24" t="s">
        <v>304</v>
      </c>
      <c r="C426" s="24" t="s">
        <v>56</v>
      </c>
      <c r="D426" s="24" t="s">
        <v>212</v>
      </c>
      <c r="E426" s="24" t="s">
        <v>191</v>
      </c>
      <c r="F426" s="76" t="s">
        <v>400</v>
      </c>
      <c r="G426" s="24" t="s">
        <v>34</v>
      </c>
      <c r="H426" s="25" t="s">
        <v>34</v>
      </c>
      <c r="I426" s="25" t="s">
        <v>34</v>
      </c>
      <c r="J426" s="25" t="s">
        <v>34</v>
      </c>
      <c r="K426" s="25" t="s">
        <v>34</v>
      </c>
      <c r="L426" s="25" t="s">
        <v>34</v>
      </c>
      <c r="M426" s="25" t="s">
        <v>34</v>
      </c>
      <c r="N426" s="25" t="s">
        <v>34</v>
      </c>
      <c r="O426" s="10"/>
    </row>
    <row r="427" spans="1:15" s="11" customFormat="1" ht="19.5" customHeight="1">
      <c r="A427" s="86" t="s">
        <v>305</v>
      </c>
      <c r="B427" s="84" t="s">
        <v>306</v>
      </c>
      <c r="C427" s="84" t="s">
        <v>15</v>
      </c>
      <c r="D427" s="84" t="s">
        <v>209</v>
      </c>
      <c r="E427" s="84" t="s">
        <v>17</v>
      </c>
      <c r="F427" s="84" t="s">
        <v>15</v>
      </c>
      <c r="G427" s="41" t="s">
        <v>18</v>
      </c>
      <c r="H427" s="25">
        <f>H430</f>
        <v>0</v>
      </c>
      <c r="I427" s="25">
        <f t="shared" ref="I427:N427" si="84">I430</f>
        <v>0</v>
      </c>
      <c r="J427" s="25">
        <f t="shared" si="84"/>
        <v>0</v>
      </c>
      <c r="K427" s="25">
        <f t="shared" si="84"/>
        <v>0</v>
      </c>
      <c r="L427" s="25">
        <f t="shared" si="84"/>
        <v>0</v>
      </c>
      <c r="M427" s="25">
        <f t="shared" si="84"/>
        <v>0</v>
      </c>
      <c r="N427" s="25">
        <f t="shared" si="84"/>
        <v>0</v>
      </c>
      <c r="O427" s="10"/>
    </row>
    <row r="428" spans="1:15" s="11" customFormat="1" ht="21.75" customHeight="1">
      <c r="A428" s="86"/>
      <c r="B428" s="84"/>
      <c r="C428" s="84"/>
      <c r="D428" s="84"/>
      <c r="E428" s="84"/>
      <c r="F428" s="84"/>
      <c r="G428" s="41" t="s">
        <v>19</v>
      </c>
      <c r="H428" s="25">
        <v>0</v>
      </c>
      <c r="I428" s="25">
        <v>0</v>
      </c>
      <c r="J428" s="25">
        <v>0</v>
      </c>
      <c r="K428" s="25">
        <v>0</v>
      </c>
      <c r="L428" s="25">
        <v>0</v>
      </c>
      <c r="M428" s="25">
        <v>0</v>
      </c>
      <c r="N428" s="25">
        <v>0</v>
      </c>
      <c r="O428" s="10"/>
    </row>
    <row r="429" spans="1:15" s="11" customFormat="1" ht="21" customHeight="1">
      <c r="A429" s="86"/>
      <c r="B429" s="84"/>
      <c r="C429" s="84"/>
      <c r="D429" s="84"/>
      <c r="E429" s="84"/>
      <c r="F429" s="84"/>
      <c r="G429" s="41" t="s">
        <v>20</v>
      </c>
      <c r="H429" s="25">
        <v>0</v>
      </c>
      <c r="I429" s="25">
        <v>0</v>
      </c>
      <c r="J429" s="25">
        <v>0</v>
      </c>
      <c r="K429" s="25">
        <v>0</v>
      </c>
      <c r="L429" s="25">
        <v>0</v>
      </c>
      <c r="M429" s="25">
        <v>0</v>
      </c>
      <c r="N429" s="25">
        <v>0</v>
      </c>
      <c r="O429" s="10"/>
    </row>
    <row r="430" spans="1:15" s="11" customFormat="1" ht="21.75" customHeight="1">
      <c r="A430" s="86"/>
      <c r="B430" s="84"/>
      <c r="C430" s="84"/>
      <c r="D430" s="84"/>
      <c r="E430" s="84"/>
      <c r="F430" s="84"/>
      <c r="G430" s="41" t="s">
        <v>21</v>
      </c>
      <c r="H430" s="25">
        <f>H435</f>
        <v>0</v>
      </c>
      <c r="I430" s="25">
        <f t="shared" ref="I430:N430" si="85">I435</f>
        <v>0</v>
      </c>
      <c r="J430" s="25">
        <f t="shared" si="85"/>
        <v>0</v>
      </c>
      <c r="K430" s="25">
        <f t="shared" si="85"/>
        <v>0</v>
      </c>
      <c r="L430" s="25">
        <f t="shared" si="85"/>
        <v>0</v>
      </c>
      <c r="M430" s="25">
        <f t="shared" si="85"/>
        <v>0</v>
      </c>
      <c r="N430" s="25">
        <f t="shared" si="85"/>
        <v>0</v>
      </c>
      <c r="O430" s="10"/>
    </row>
    <row r="431" spans="1:15" s="11" customFormat="1" ht="18" customHeight="1">
      <c r="A431" s="86"/>
      <c r="B431" s="84"/>
      <c r="C431" s="84"/>
      <c r="D431" s="84"/>
      <c r="E431" s="84"/>
      <c r="F431" s="84"/>
      <c r="G431" s="24" t="s">
        <v>22</v>
      </c>
      <c r="H431" s="25">
        <v>0</v>
      </c>
      <c r="I431" s="25">
        <v>1</v>
      </c>
      <c r="J431" s="25">
        <v>2</v>
      </c>
      <c r="K431" s="25">
        <v>3</v>
      </c>
      <c r="L431" s="25">
        <v>4</v>
      </c>
      <c r="M431" s="25">
        <v>5</v>
      </c>
      <c r="N431" s="25">
        <v>0</v>
      </c>
      <c r="O431" s="10"/>
    </row>
    <row r="432" spans="1:15" s="11" customFormat="1" ht="14.25" customHeight="1">
      <c r="A432" s="86" t="s">
        <v>307</v>
      </c>
      <c r="B432" s="84" t="s">
        <v>308</v>
      </c>
      <c r="C432" s="84" t="s">
        <v>27</v>
      </c>
      <c r="D432" s="84" t="s">
        <v>212</v>
      </c>
      <c r="E432" s="84" t="s">
        <v>17</v>
      </c>
      <c r="F432" s="84"/>
      <c r="G432" s="41" t="s">
        <v>18</v>
      </c>
      <c r="H432" s="25">
        <f>H435</f>
        <v>0</v>
      </c>
      <c r="I432" s="25">
        <f t="shared" ref="I432:N432" si="86">I435</f>
        <v>0</v>
      </c>
      <c r="J432" s="25">
        <f t="shared" si="86"/>
        <v>0</v>
      </c>
      <c r="K432" s="25">
        <f t="shared" si="86"/>
        <v>0</v>
      </c>
      <c r="L432" s="25">
        <f t="shared" si="86"/>
        <v>0</v>
      </c>
      <c r="M432" s="25">
        <f t="shared" si="86"/>
        <v>0</v>
      </c>
      <c r="N432" s="25">
        <f t="shared" si="86"/>
        <v>0</v>
      </c>
      <c r="O432" s="10"/>
    </row>
    <row r="433" spans="1:15" s="11" customFormat="1" ht="15.75" customHeight="1">
      <c r="A433" s="86"/>
      <c r="B433" s="84"/>
      <c r="C433" s="84"/>
      <c r="D433" s="84"/>
      <c r="E433" s="84"/>
      <c r="F433" s="84"/>
      <c r="G433" s="41" t="s">
        <v>19</v>
      </c>
      <c r="H433" s="25">
        <v>0</v>
      </c>
      <c r="I433" s="25">
        <v>0</v>
      </c>
      <c r="J433" s="25">
        <v>0</v>
      </c>
      <c r="K433" s="25">
        <v>0</v>
      </c>
      <c r="L433" s="25">
        <v>0</v>
      </c>
      <c r="M433" s="25">
        <v>0</v>
      </c>
      <c r="N433" s="25">
        <v>0</v>
      </c>
      <c r="O433" s="10"/>
    </row>
    <row r="434" spans="1:15" s="11" customFormat="1" ht="17.25" customHeight="1">
      <c r="A434" s="86"/>
      <c r="B434" s="84"/>
      <c r="C434" s="84"/>
      <c r="D434" s="84"/>
      <c r="E434" s="84"/>
      <c r="F434" s="84"/>
      <c r="G434" s="41" t="s">
        <v>20</v>
      </c>
      <c r="H434" s="25">
        <v>0</v>
      </c>
      <c r="I434" s="25">
        <v>0</v>
      </c>
      <c r="J434" s="25">
        <v>0</v>
      </c>
      <c r="K434" s="25">
        <v>0</v>
      </c>
      <c r="L434" s="25">
        <v>0</v>
      </c>
      <c r="M434" s="25">
        <v>0</v>
      </c>
      <c r="N434" s="25">
        <v>0</v>
      </c>
      <c r="O434" s="10"/>
    </row>
    <row r="435" spans="1:15" s="11" customFormat="1" ht="18.75" customHeight="1">
      <c r="A435" s="86"/>
      <c r="B435" s="84"/>
      <c r="C435" s="84"/>
      <c r="D435" s="84"/>
      <c r="E435" s="84"/>
      <c r="F435" s="84"/>
      <c r="G435" s="41" t="s">
        <v>21</v>
      </c>
      <c r="H435" s="25">
        <v>0</v>
      </c>
      <c r="I435" s="25">
        <v>0</v>
      </c>
      <c r="J435" s="25">
        <v>0</v>
      </c>
      <c r="K435" s="25">
        <v>0</v>
      </c>
      <c r="L435" s="25">
        <v>0</v>
      </c>
      <c r="M435" s="25">
        <v>0</v>
      </c>
      <c r="N435" s="25">
        <v>0</v>
      </c>
      <c r="O435" s="10"/>
    </row>
    <row r="436" spans="1:15" s="11" customFormat="1" ht="18" customHeight="1">
      <c r="A436" s="86"/>
      <c r="B436" s="84"/>
      <c r="C436" s="84"/>
      <c r="D436" s="84"/>
      <c r="E436" s="84"/>
      <c r="F436" s="84"/>
      <c r="G436" s="24" t="s">
        <v>22</v>
      </c>
      <c r="H436" s="25">
        <v>0</v>
      </c>
      <c r="I436" s="25">
        <v>0</v>
      </c>
      <c r="J436" s="25">
        <v>0</v>
      </c>
      <c r="K436" s="25">
        <v>0</v>
      </c>
      <c r="L436" s="25">
        <v>0</v>
      </c>
      <c r="M436" s="25">
        <v>0</v>
      </c>
      <c r="N436" s="25">
        <v>0</v>
      </c>
      <c r="O436" s="10"/>
    </row>
    <row r="437" spans="1:15" s="11" customFormat="1" ht="118.5" customHeight="1">
      <c r="A437" s="42" t="s">
        <v>309</v>
      </c>
      <c r="B437" s="24" t="s">
        <v>310</v>
      </c>
      <c r="C437" s="24" t="s">
        <v>56</v>
      </c>
      <c r="D437" s="24" t="s">
        <v>212</v>
      </c>
      <c r="E437" s="24" t="s">
        <v>311</v>
      </c>
      <c r="F437" s="67" t="s">
        <v>390</v>
      </c>
      <c r="G437" s="24" t="s">
        <v>34</v>
      </c>
      <c r="H437" s="25" t="s">
        <v>34</v>
      </c>
      <c r="I437" s="25" t="s">
        <v>34</v>
      </c>
      <c r="J437" s="25" t="s">
        <v>34</v>
      </c>
      <c r="K437" s="25" t="s">
        <v>34</v>
      </c>
      <c r="L437" s="25" t="s">
        <v>34</v>
      </c>
      <c r="M437" s="25" t="s">
        <v>34</v>
      </c>
      <c r="N437" s="25" t="s">
        <v>34</v>
      </c>
      <c r="O437" s="10"/>
    </row>
    <row r="438" spans="1:15" s="11" customFormat="1" ht="21" customHeight="1">
      <c r="A438" s="86" t="s">
        <v>312</v>
      </c>
      <c r="B438" s="84" t="s">
        <v>313</v>
      </c>
      <c r="C438" s="84" t="s">
        <v>15</v>
      </c>
      <c r="D438" s="84" t="s">
        <v>209</v>
      </c>
      <c r="E438" s="84" t="s">
        <v>17</v>
      </c>
      <c r="F438" s="84" t="s">
        <v>15</v>
      </c>
      <c r="G438" s="41" t="s">
        <v>18</v>
      </c>
      <c r="H438" s="60">
        <f t="shared" ref="H438:N438" si="87">H441</f>
        <v>600</v>
      </c>
      <c r="I438" s="60">
        <f t="shared" si="87"/>
        <v>0</v>
      </c>
      <c r="J438" s="60">
        <f t="shared" si="87"/>
        <v>0</v>
      </c>
      <c r="K438" s="60">
        <f t="shared" si="87"/>
        <v>0</v>
      </c>
      <c r="L438" s="60">
        <f t="shared" si="87"/>
        <v>0</v>
      </c>
      <c r="M438" s="60">
        <f t="shared" si="87"/>
        <v>0</v>
      </c>
      <c r="N438" s="60">
        <f t="shared" si="87"/>
        <v>450</v>
      </c>
      <c r="O438" s="10"/>
    </row>
    <row r="439" spans="1:15" s="11" customFormat="1" ht="25.5" customHeight="1">
      <c r="A439" s="86"/>
      <c r="B439" s="84"/>
      <c r="C439" s="84"/>
      <c r="D439" s="84"/>
      <c r="E439" s="84"/>
      <c r="F439" s="84"/>
      <c r="G439" s="41" t="s">
        <v>19</v>
      </c>
      <c r="H439" s="60">
        <v>0</v>
      </c>
      <c r="I439" s="60">
        <v>0</v>
      </c>
      <c r="J439" s="60">
        <v>0</v>
      </c>
      <c r="K439" s="60">
        <v>0</v>
      </c>
      <c r="L439" s="60">
        <v>0</v>
      </c>
      <c r="M439" s="60">
        <v>0</v>
      </c>
      <c r="N439" s="60">
        <v>0</v>
      </c>
      <c r="O439" s="10"/>
    </row>
    <row r="440" spans="1:15" s="11" customFormat="1" ht="27.75" customHeight="1">
      <c r="A440" s="86"/>
      <c r="B440" s="84"/>
      <c r="C440" s="84"/>
      <c r="D440" s="84"/>
      <c r="E440" s="84"/>
      <c r="F440" s="84"/>
      <c r="G440" s="41" t="s">
        <v>20</v>
      </c>
      <c r="H440" s="60">
        <v>0</v>
      </c>
      <c r="I440" s="60">
        <v>0</v>
      </c>
      <c r="J440" s="60">
        <v>0</v>
      </c>
      <c r="K440" s="60">
        <v>0</v>
      </c>
      <c r="L440" s="60">
        <v>0</v>
      </c>
      <c r="M440" s="60">
        <v>0</v>
      </c>
      <c r="N440" s="60">
        <v>0</v>
      </c>
      <c r="O440" s="10"/>
    </row>
    <row r="441" spans="1:15" s="11" customFormat="1" ht="25.5" customHeight="1">
      <c r="A441" s="86"/>
      <c r="B441" s="84"/>
      <c r="C441" s="84"/>
      <c r="D441" s="84"/>
      <c r="E441" s="84"/>
      <c r="F441" s="84"/>
      <c r="G441" s="41" t="s">
        <v>21</v>
      </c>
      <c r="H441" s="60">
        <f>H446</f>
        <v>600</v>
      </c>
      <c r="I441" s="60">
        <v>0</v>
      </c>
      <c r="J441" s="60">
        <v>0</v>
      </c>
      <c r="K441" s="60">
        <v>0</v>
      </c>
      <c r="L441" s="60">
        <v>0</v>
      </c>
      <c r="M441" s="60">
        <v>0</v>
      </c>
      <c r="N441" s="60">
        <f>N446</f>
        <v>450</v>
      </c>
      <c r="O441" s="10"/>
    </row>
    <row r="442" spans="1:15" s="11" customFormat="1" ht="40.5" customHeight="1">
      <c r="A442" s="86"/>
      <c r="B442" s="84"/>
      <c r="C442" s="84"/>
      <c r="D442" s="84"/>
      <c r="E442" s="84"/>
      <c r="F442" s="84"/>
      <c r="G442" s="24" t="s">
        <v>22</v>
      </c>
      <c r="H442" s="60">
        <v>0</v>
      </c>
      <c r="I442" s="60">
        <v>0</v>
      </c>
      <c r="J442" s="60">
        <v>0</v>
      </c>
      <c r="K442" s="60">
        <v>0</v>
      </c>
      <c r="L442" s="60">
        <v>0</v>
      </c>
      <c r="M442" s="60">
        <v>0</v>
      </c>
      <c r="N442" s="60">
        <v>0</v>
      </c>
      <c r="O442" s="10"/>
    </row>
    <row r="443" spans="1:15" s="11" customFormat="1" ht="18.75" customHeight="1">
      <c r="A443" s="86" t="s">
        <v>314</v>
      </c>
      <c r="B443" s="84" t="s">
        <v>315</v>
      </c>
      <c r="C443" s="84" t="s">
        <v>27</v>
      </c>
      <c r="D443" s="84" t="s">
        <v>212</v>
      </c>
      <c r="E443" s="84" t="s">
        <v>17</v>
      </c>
      <c r="F443" s="84"/>
      <c r="G443" s="41" t="s">
        <v>18</v>
      </c>
      <c r="H443" s="60">
        <f t="shared" ref="H443:N443" si="88">SUM(H444:H447)</f>
        <v>600</v>
      </c>
      <c r="I443" s="60">
        <f t="shared" si="88"/>
        <v>0</v>
      </c>
      <c r="J443" s="60">
        <f t="shared" si="88"/>
        <v>0</v>
      </c>
      <c r="K443" s="60">
        <f t="shared" si="88"/>
        <v>0</v>
      </c>
      <c r="L443" s="60">
        <f t="shared" si="88"/>
        <v>0</v>
      </c>
      <c r="M443" s="60">
        <f t="shared" si="88"/>
        <v>0</v>
      </c>
      <c r="N443" s="60">
        <f t="shared" si="88"/>
        <v>450</v>
      </c>
      <c r="O443" s="10"/>
    </row>
    <row r="444" spans="1:15" s="11" customFormat="1" ht="16.5" customHeight="1">
      <c r="A444" s="86"/>
      <c r="B444" s="84"/>
      <c r="C444" s="84"/>
      <c r="D444" s="84"/>
      <c r="E444" s="84"/>
      <c r="F444" s="84"/>
      <c r="G444" s="41" t="s">
        <v>19</v>
      </c>
      <c r="H444" s="60">
        <v>0</v>
      </c>
      <c r="I444" s="60">
        <v>0</v>
      </c>
      <c r="J444" s="60">
        <v>0</v>
      </c>
      <c r="K444" s="60">
        <v>0</v>
      </c>
      <c r="L444" s="60">
        <v>0</v>
      </c>
      <c r="M444" s="60">
        <v>0</v>
      </c>
      <c r="N444" s="60">
        <v>0</v>
      </c>
      <c r="O444" s="10"/>
    </row>
    <row r="445" spans="1:15" s="11" customFormat="1" ht="18" customHeight="1">
      <c r="A445" s="86"/>
      <c r="B445" s="84"/>
      <c r="C445" s="84"/>
      <c r="D445" s="84"/>
      <c r="E445" s="84"/>
      <c r="F445" s="84"/>
      <c r="G445" s="41" t="s">
        <v>20</v>
      </c>
      <c r="H445" s="60">
        <v>0</v>
      </c>
      <c r="I445" s="60">
        <v>0</v>
      </c>
      <c r="J445" s="60">
        <v>0</v>
      </c>
      <c r="K445" s="60">
        <v>0</v>
      </c>
      <c r="L445" s="60">
        <v>0</v>
      </c>
      <c r="M445" s="60">
        <v>0</v>
      </c>
      <c r="N445" s="60">
        <v>0</v>
      </c>
      <c r="O445" s="10"/>
    </row>
    <row r="446" spans="1:15" s="11" customFormat="1" ht="18" customHeight="1">
      <c r="A446" s="86"/>
      <c r="B446" s="84"/>
      <c r="C446" s="84"/>
      <c r="D446" s="84"/>
      <c r="E446" s="84"/>
      <c r="F446" s="84"/>
      <c r="G446" s="41" t="s">
        <v>21</v>
      </c>
      <c r="H446" s="60">
        <v>600</v>
      </c>
      <c r="I446" s="60">
        <v>0</v>
      </c>
      <c r="J446" s="60">
        <v>0</v>
      </c>
      <c r="K446" s="60">
        <v>0</v>
      </c>
      <c r="L446" s="60">
        <v>0</v>
      </c>
      <c r="M446" s="60">
        <v>0</v>
      </c>
      <c r="N446" s="60">
        <v>450</v>
      </c>
      <c r="O446" s="10"/>
    </row>
    <row r="447" spans="1:15" s="11" customFormat="1" ht="18" customHeight="1">
      <c r="A447" s="86"/>
      <c r="B447" s="84"/>
      <c r="C447" s="84"/>
      <c r="D447" s="84"/>
      <c r="E447" s="84"/>
      <c r="F447" s="84"/>
      <c r="G447" s="24" t="s">
        <v>22</v>
      </c>
      <c r="H447" s="60">
        <v>0</v>
      </c>
      <c r="I447" s="60">
        <v>0</v>
      </c>
      <c r="J447" s="60">
        <v>0</v>
      </c>
      <c r="K447" s="60">
        <v>0</v>
      </c>
      <c r="L447" s="60">
        <v>0</v>
      </c>
      <c r="M447" s="60">
        <v>0</v>
      </c>
      <c r="N447" s="60">
        <v>0</v>
      </c>
      <c r="O447" s="10"/>
    </row>
    <row r="448" spans="1:15" s="11" customFormat="1" ht="78" customHeight="1">
      <c r="A448" s="42" t="s">
        <v>316</v>
      </c>
      <c r="B448" s="24" t="s">
        <v>317</v>
      </c>
      <c r="C448" s="24" t="s">
        <v>56</v>
      </c>
      <c r="D448" s="24" t="s">
        <v>212</v>
      </c>
      <c r="E448" s="24" t="s">
        <v>318</v>
      </c>
      <c r="F448" s="62" t="s">
        <v>391</v>
      </c>
      <c r="G448" s="24" t="s">
        <v>34</v>
      </c>
      <c r="H448" s="25" t="s">
        <v>34</v>
      </c>
      <c r="I448" s="25" t="s">
        <v>34</v>
      </c>
      <c r="J448" s="25" t="s">
        <v>34</v>
      </c>
      <c r="K448" s="25" t="s">
        <v>34</v>
      </c>
      <c r="L448" s="25" t="s">
        <v>34</v>
      </c>
      <c r="M448" s="25" t="s">
        <v>34</v>
      </c>
      <c r="N448" s="25" t="s">
        <v>34</v>
      </c>
      <c r="O448" s="10"/>
    </row>
    <row r="449" spans="1:16" s="11" customFormat="1" ht="27.75" customHeight="1">
      <c r="A449" s="86" t="s">
        <v>319</v>
      </c>
      <c r="B449" s="84" t="s">
        <v>320</v>
      </c>
      <c r="C449" s="84" t="s">
        <v>15</v>
      </c>
      <c r="D449" s="84" t="s">
        <v>232</v>
      </c>
      <c r="E449" s="84" t="s">
        <v>17</v>
      </c>
      <c r="F449" s="84" t="s">
        <v>15</v>
      </c>
      <c r="G449" s="41" t="s">
        <v>18</v>
      </c>
      <c r="H449" s="60">
        <f>SUM(H450:H453)</f>
        <v>3288</v>
      </c>
      <c r="I449" s="60">
        <f>I452</f>
        <v>0</v>
      </c>
      <c r="J449" s="60">
        <f>J452</f>
        <v>0</v>
      </c>
      <c r="K449" s="60">
        <f>K452</f>
        <v>0</v>
      </c>
      <c r="L449" s="60">
        <f>L452</f>
        <v>0</v>
      </c>
      <c r="M449" s="60">
        <f>M452</f>
        <v>0</v>
      </c>
      <c r="N449" s="60">
        <f>N452+N451+N450</f>
        <v>3288</v>
      </c>
      <c r="O449" s="10">
        <v>3288</v>
      </c>
      <c r="P449" s="11">
        <v>0</v>
      </c>
    </row>
    <row r="450" spans="1:16" s="11" customFormat="1" ht="24.75" customHeight="1">
      <c r="A450" s="86"/>
      <c r="B450" s="84"/>
      <c r="C450" s="84"/>
      <c r="D450" s="84"/>
      <c r="E450" s="84"/>
      <c r="F450" s="84"/>
      <c r="G450" s="41" t="s">
        <v>19</v>
      </c>
      <c r="H450" s="60">
        <f>H455</f>
        <v>2343.6999999999998</v>
      </c>
      <c r="I450" s="60">
        <v>0</v>
      </c>
      <c r="J450" s="60">
        <v>0</v>
      </c>
      <c r="K450" s="60">
        <v>0</v>
      </c>
      <c r="L450" s="60">
        <v>0</v>
      </c>
      <c r="M450" s="60">
        <v>0</v>
      </c>
      <c r="N450" s="60">
        <f>N455</f>
        <v>2343.6999999999998</v>
      </c>
      <c r="O450" s="10"/>
    </row>
    <row r="451" spans="1:16" s="11" customFormat="1" ht="24" customHeight="1">
      <c r="A451" s="86"/>
      <c r="B451" s="84"/>
      <c r="C451" s="84"/>
      <c r="D451" s="84"/>
      <c r="E451" s="84"/>
      <c r="F451" s="84"/>
      <c r="G451" s="41" t="s">
        <v>20</v>
      </c>
      <c r="H451" s="60">
        <f>H456</f>
        <v>911.4</v>
      </c>
      <c r="I451" s="60">
        <v>0</v>
      </c>
      <c r="J451" s="60">
        <v>0</v>
      </c>
      <c r="K451" s="60">
        <v>0</v>
      </c>
      <c r="L451" s="60">
        <v>0</v>
      </c>
      <c r="M451" s="60">
        <v>0</v>
      </c>
      <c r="N451" s="60">
        <f>N456</f>
        <v>911.4</v>
      </c>
      <c r="O451" s="10"/>
    </row>
    <row r="452" spans="1:16" s="11" customFormat="1" ht="21" customHeight="1">
      <c r="A452" s="86"/>
      <c r="B452" s="84"/>
      <c r="C452" s="84"/>
      <c r="D452" s="84"/>
      <c r="E452" s="84"/>
      <c r="F452" s="84"/>
      <c r="G452" s="41" t="s">
        <v>21</v>
      </c>
      <c r="H452" s="60">
        <f>H457</f>
        <v>32.9</v>
      </c>
      <c r="I452" s="60">
        <f>I457</f>
        <v>0</v>
      </c>
      <c r="J452" s="60">
        <f>J457</f>
        <v>0</v>
      </c>
      <c r="K452" s="60">
        <f>K457</f>
        <v>0</v>
      </c>
      <c r="L452" s="60">
        <f>L457</f>
        <v>0</v>
      </c>
      <c r="M452" s="60">
        <f>M457</f>
        <v>0</v>
      </c>
      <c r="N452" s="60">
        <f>N457</f>
        <v>32.9</v>
      </c>
      <c r="O452" s="10"/>
    </row>
    <row r="453" spans="1:16" s="11" customFormat="1" ht="29.25" customHeight="1">
      <c r="A453" s="86"/>
      <c r="B453" s="84"/>
      <c r="C453" s="84"/>
      <c r="D453" s="84"/>
      <c r="E453" s="84"/>
      <c r="F453" s="84"/>
      <c r="G453" s="24" t="s">
        <v>22</v>
      </c>
      <c r="H453" s="60">
        <v>0</v>
      </c>
      <c r="I453" s="60">
        <v>1</v>
      </c>
      <c r="J453" s="60">
        <v>2</v>
      </c>
      <c r="K453" s="60">
        <v>3</v>
      </c>
      <c r="L453" s="60">
        <v>4</v>
      </c>
      <c r="M453" s="60">
        <v>5</v>
      </c>
      <c r="N453" s="60">
        <v>0</v>
      </c>
      <c r="O453" s="10"/>
    </row>
    <row r="454" spans="1:16" s="11" customFormat="1" ht="18" customHeight="1">
      <c r="A454" s="86" t="s">
        <v>321</v>
      </c>
      <c r="B454" s="84" t="s">
        <v>322</v>
      </c>
      <c r="C454" s="84" t="s">
        <v>27</v>
      </c>
      <c r="D454" s="84" t="s">
        <v>212</v>
      </c>
      <c r="E454" s="84" t="s">
        <v>17</v>
      </c>
      <c r="F454" s="84"/>
      <c r="G454" s="41" t="s">
        <v>18</v>
      </c>
      <c r="H454" s="60">
        <f t="shared" ref="H454:N454" si="89">SUM(H455:H458)</f>
        <v>3288</v>
      </c>
      <c r="I454" s="60">
        <f t="shared" si="89"/>
        <v>0</v>
      </c>
      <c r="J454" s="60">
        <f t="shared" si="89"/>
        <v>0</v>
      </c>
      <c r="K454" s="60">
        <f t="shared" si="89"/>
        <v>0</v>
      </c>
      <c r="L454" s="60">
        <f t="shared" si="89"/>
        <v>0</v>
      </c>
      <c r="M454" s="60">
        <f t="shared" si="89"/>
        <v>0</v>
      </c>
      <c r="N454" s="60">
        <f t="shared" si="89"/>
        <v>3288</v>
      </c>
      <c r="O454" s="10"/>
    </row>
    <row r="455" spans="1:16" s="11" customFormat="1" ht="15.75" customHeight="1">
      <c r="A455" s="86"/>
      <c r="B455" s="84"/>
      <c r="C455" s="84"/>
      <c r="D455" s="84"/>
      <c r="E455" s="84"/>
      <c r="F455" s="84"/>
      <c r="G455" s="41" t="s">
        <v>19</v>
      </c>
      <c r="H455" s="60">
        <v>2343.6999999999998</v>
      </c>
      <c r="I455" s="60">
        <v>0</v>
      </c>
      <c r="J455" s="60">
        <v>0</v>
      </c>
      <c r="K455" s="60">
        <v>0</v>
      </c>
      <c r="L455" s="60">
        <v>0</v>
      </c>
      <c r="M455" s="60">
        <v>0</v>
      </c>
      <c r="N455" s="60">
        <v>2343.6999999999998</v>
      </c>
      <c r="O455" s="10"/>
    </row>
    <row r="456" spans="1:16" s="11" customFormat="1" ht="18.75" customHeight="1">
      <c r="A456" s="86"/>
      <c r="B456" s="84"/>
      <c r="C456" s="84"/>
      <c r="D456" s="84"/>
      <c r="E456" s="84"/>
      <c r="F456" s="84"/>
      <c r="G456" s="41" t="s">
        <v>20</v>
      </c>
      <c r="H456" s="60">
        <v>911.4</v>
      </c>
      <c r="I456" s="60">
        <v>0</v>
      </c>
      <c r="J456" s="60">
        <v>0</v>
      </c>
      <c r="K456" s="60">
        <v>0</v>
      </c>
      <c r="L456" s="60">
        <v>0</v>
      </c>
      <c r="M456" s="60">
        <v>0</v>
      </c>
      <c r="N456" s="60">
        <v>911.4</v>
      </c>
      <c r="O456" s="10"/>
    </row>
    <row r="457" spans="1:16" s="11" customFormat="1" ht="18" customHeight="1">
      <c r="A457" s="86"/>
      <c r="B457" s="84"/>
      <c r="C457" s="84"/>
      <c r="D457" s="84"/>
      <c r="E457" s="84"/>
      <c r="F457" s="84"/>
      <c r="G457" s="41" t="s">
        <v>21</v>
      </c>
      <c r="H457" s="60">
        <v>32.9</v>
      </c>
      <c r="I457" s="60">
        <v>0</v>
      </c>
      <c r="J457" s="60">
        <v>0</v>
      </c>
      <c r="K457" s="60">
        <v>0</v>
      </c>
      <c r="L457" s="60">
        <v>0</v>
      </c>
      <c r="M457" s="60">
        <v>0</v>
      </c>
      <c r="N457" s="60">
        <v>32.9</v>
      </c>
      <c r="O457" s="10"/>
    </row>
    <row r="458" spans="1:16" s="11" customFormat="1" ht="20.25" customHeight="1">
      <c r="A458" s="86"/>
      <c r="B458" s="84"/>
      <c r="C458" s="84"/>
      <c r="D458" s="84"/>
      <c r="E458" s="84"/>
      <c r="F458" s="84"/>
      <c r="G458" s="24" t="s">
        <v>22</v>
      </c>
      <c r="H458" s="60">
        <v>0</v>
      </c>
      <c r="I458" s="60">
        <v>0</v>
      </c>
      <c r="J458" s="60">
        <v>0</v>
      </c>
      <c r="K458" s="60">
        <v>0</v>
      </c>
      <c r="L458" s="60">
        <v>0</v>
      </c>
      <c r="M458" s="60">
        <v>0</v>
      </c>
      <c r="N458" s="60">
        <v>0</v>
      </c>
      <c r="O458" s="10"/>
    </row>
    <row r="459" spans="1:16" s="11" customFormat="1" ht="82.5" customHeight="1">
      <c r="A459" s="42" t="s">
        <v>323</v>
      </c>
      <c r="B459" s="24" t="s">
        <v>324</v>
      </c>
      <c r="C459" s="73" t="s">
        <v>52</v>
      </c>
      <c r="D459" s="24" t="s">
        <v>212</v>
      </c>
      <c r="E459" s="24" t="s">
        <v>270</v>
      </c>
      <c r="F459" s="62" t="s">
        <v>325</v>
      </c>
      <c r="G459" s="24" t="s">
        <v>34</v>
      </c>
      <c r="H459" s="25" t="s">
        <v>34</v>
      </c>
      <c r="I459" s="25" t="s">
        <v>34</v>
      </c>
      <c r="J459" s="25" t="s">
        <v>34</v>
      </c>
      <c r="K459" s="25" t="s">
        <v>34</v>
      </c>
      <c r="L459" s="25" t="s">
        <v>34</v>
      </c>
      <c r="M459" s="25" t="s">
        <v>34</v>
      </c>
      <c r="N459" s="25" t="s">
        <v>34</v>
      </c>
      <c r="O459" s="10"/>
    </row>
    <row r="460" spans="1:16" s="11" customFormat="1" ht="66" customHeight="1">
      <c r="A460" s="42" t="s">
        <v>326</v>
      </c>
      <c r="B460" s="24" t="s">
        <v>327</v>
      </c>
      <c r="C460" s="24" t="s">
        <v>27</v>
      </c>
      <c r="D460" s="24" t="s">
        <v>212</v>
      </c>
      <c r="E460" s="24" t="s">
        <v>237</v>
      </c>
      <c r="F460" s="62" t="s">
        <v>392</v>
      </c>
      <c r="G460" s="24" t="s">
        <v>34</v>
      </c>
      <c r="H460" s="25" t="s">
        <v>34</v>
      </c>
      <c r="I460" s="25" t="s">
        <v>34</v>
      </c>
      <c r="J460" s="25" t="s">
        <v>34</v>
      </c>
      <c r="K460" s="25" t="s">
        <v>34</v>
      </c>
      <c r="L460" s="25" t="s">
        <v>34</v>
      </c>
      <c r="M460" s="25" t="s">
        <v>34</v>
      </c>
      <c r="N460" s="25" t="s">
        <v>34</v>
      </c>
      <c r="O460" s="10"/>
    </row>
    <row r="461" spans="1:16" s="11" customFormat="1" ht="17.25" customHeight="1">
      <c r="A461" s="86" t="s">
        <v>328</v>
      </c>
      <c r="B461" s="84" t="s">
        <v>329</v>
      </c>
      <c r="C461" s="84" t="s">
        <v>15</v>
      </c>
      <c r="D461" s="84" t="s">
        <v>232</v>
      </c>
      <c r="E461" s="84" t="s">
        <v>17</v>
      </c>
      <c r="F461" s="84" t="s">
        <v>15</v>
      </c>
      <c r="G461" s="41" t="s">
        <v>18</v>
      </c>
      <c r="H461" s="25">
        <f>H462+H463+H464+H465</f>
        <v>0</v>
      </c>
      <c r="I461" s="25">
        <f t="shared" ref="I461:N461" si="90">I462+I463+I464+I465</f>
        <v>0</v>
      </c>
      <c r="J461" s="25">
        <f t="shared" si="90"/>
        <v>0</v>
      </c>
      <c r="K461" s="25">
        <f t="shared" si="90"/>
        <v>0</v>
      </c>
      <c r="L461" s="25">
        <f t="shared" si="90"/>
        <v>0</v>
      </c>
      <c r="M461" s="25">
        <f t="shared" si="90"/>
        <v>0</v>
      </c>
      <c r="N461" s="25">
        <f t="shared" si="90"/>
        <v>0</v>
      </c>
      <c r="O461" s="10"/>
    </row>
    <row r="462" spans="1:16" s="11" customFormat="1" ht="17.25" customHeight="1">
      <c r="A462" s="86"/>
      <c r="B462" s="84"/>
      <c r="C462" s="84"/>
      <c r="D462" s="84"/>
      <c r="E462" s="84"/>
      <c r="F462" s="84"/>
      <c r="G462" s="41" t="s">
        <v>19</v>
      </c>
      <c r="H462" s="25">
        <v>0</v>
      </c>
      <c r="I462" s="25">
        <v>0</v>
      </c>
      <c r="J462" s="25">
        <v>0</v>
      </c>
      <c r="K462" s="25">
        <v>0</v>
      </c>
      <c r="L462" s="25">
        <v>0</v>
      </c>
      <c r="M462" s="25">
        <v>0</v>
      </c>
      <c r="N462" s="25">
        <v>0</v>
      </c>
      <c r="O462" s="10"/>
    </row>
    <row r="463" spans="1:16" s="11" customFormat="1" ht="20.25" customHeight="1">
      <c r="A463" s="86"/>
      <c r="B463" s="84"/>
      <c r="C463" s="84"/>
      <c r="D463" s="84"/>
      <c r="E463" s="84"/>
      <c r="F463" s="84"/>
      <c r="G463" s="41" t="s">
        <v>20</v>
      </c>
      <c r="H463" s="25">
        <v>0</v>
      </c>
      <c r="I463" s="25">
        <v>0</v>
      </c>
      <c r="J463" s="25">
        <v>0</v>
      </c>
      <c r="K463" s="25">
        <v>0</v>
      </c>
      <c r="L463" s="25">
        <v>0</v>
      </c>
      <c r="M463" s="25">
        <v>0</v>
      </c>
      <c r="N463" s="25">
        <v>0</v>
      </c>
      <c r="O463" s="10"/>
    </row>
    <row r="464" spans="1:16" s="11" customFormat="1" ht="18.75" customHeight="1">
      <c r="A464" s="86"/>
      <c r="B464" s="84"/>
      <c r="C464" s="84"/>
      <c r="D464" s="84"/>
      <c r="E464" s="84"/>
      <c r="F464" s="84"/>
      <c r="G464" s="41" t="s">
        <v>21</v>
      </c>
      <c r="H464" s="25">
        <v>0</v>
      </c>
      <c r="I464" s="25">
        <v>0</v>
      </c>
      <c r="J464" s="25">
        <v>0</v>
      </c>
      <c r="K464" s="25">
        <v>0</v>
      </c>
      <c r="L464" s="25">
        <v>0</v>
      </c>
      <c r="M464" s="25">
        <v>0</v>
      </c>
      <c r="N464" s="25">
        <v>0</v>
      </c>
      <c r="O464" s="10"/>
    </row>
    <row r="465" spans="1:15" s="11" customFormat="1" ht="17.25" customHeight="1">
      <c r="A465" s="86"/>
      <c r="B465" s="84"/>
      <c r="C465" s="84"/>
      <c r="D465" s="84"/>
      <c r="E465" s="84"/>
      <c r="F465" s="84"/>
      <c r="G465" s="24" t="s">
        <v>22</v>
      </c>
      <c r="H465" s="25">
        <f>H470</f>
        <v>0</v>
      </c>
      <c r="I465" s="25">
        <f t="shared" ref="I465:N465" si="91">I470</f>
        <v>0</v>
      </c>
      <c r="J465" s="25">
        <f t="shared" si="91"/>
        <v>0</v>
      </c>
      <c r="K465" s="25">
        <f t="shared" si="91"/>
        <v>0</v>
      </c>
      <c r="L465" s="25">
        <f t="shared" si="91"/>
        <v>0</v>
      </c>
      <c r="M465" s="25">
        <f t="shared" si="91"/>
        <v>0</v>
      </c>
      <c r="N465" s="25">
        <f t="shared" si="91"/>
        <v>0</v>
      </c>
      <c r="O465" s="10"/>
    </row>
    <row r="466" spans="1:15" s="11" customFormat="1" ht="18.75" customHeight="1">
      <c r="A466" s="86" t="s">
        <v>330</v>
      </c>
      <c r="B466" s="84" t="s">
        <v>331</v>
      </c>
      <c r="C466" s="84" t="s">
        <v>27</v>
      </c>
      <c r="D466" s="84" t="s">
        <v>212</v>
      </c>
      <c r="E466" s="84" t="s">
        <v>17</v>
      </c>
      <c r="F466" s="92" t="s">
        <v>393</v>
      </c>
      <c r="G466" s="41" t="s">
        <v>18</v>
      </c>
      <c r="H466" s="25">
        <f>H467+H468+H469+H470</f>
        <v>0</v>
      </c>
      <c r="I466" s="25">
        <f t="shared" ref="I466:N466" si="92">I467+I468+I469+I470</f>
        <v>0</v>
      </c>
      <c r="J466" s="25">
        <f t="shared" si="92"/>
        <v>0</v>
      </c>
      <c r="K466" s="25">
        <f t="shared" si="92"/>
        <v>0</v>
      </c>
      <c r="L466" s="25">
        <f t="shared" si="92"/>
        <v>0</v>
      </c>
      <c r="M466" s="25">
        <f t="shared" si="92"/>
        <v>0</v>
      </c>
      <c r="N466" s="25">
        <f t="shared" si="92"/>
        <v>0</v>
      </c>
      <c r="O466" s="10"/>
    </row>
    <row r="467" spans="1:15" s="11" customFormat="1" ht="15.75" customHeight="1">
      <c r="A467" s="86"/>
      <c r="B467" s="84"/>
      <c r="C467" s="84"/>
      <c r="D467" s="84"/>
      <c r="E467" s="84"/>
      <c r="F467" s="92"/>
      <c r="G467" s="41" t="s">
        <v>19</v>
      </c>
      <c r="H467" s="25">
        <v>0</v>
      </c>
      <c r="I467" s="25">
        <v>0</v>
      </c>
      <c r="J467" s="25">
        <v>0</v>
      </c>
      <c r="K467" s="25">
        <v>0</v>
      </c>
      <c r="L467" s="25">
        <v>0</v>
      </c>
      <c r="M467" s="25">
        <v>0</v>
      </c>
      <c r="N467" s="25">
        <v>0</v>
      </c>
      <c r="O467" s="10"/>
    </row>
    <row r="468" spans="1:15" s="11" customFormat="1" ht="18.75" customHeight="1">
      <c r="A468" s="86"/>
      <c r="B468" s="84"/>
      <c r="C468" s="84"/>
      <c r="D468" s="84"/>
      <c r="E468" s="84"/>
      <c r="F468" s="92"/>
      <c r="G468" s="41" t="s">
        <v>20</v>
      </c>
      <c r="H468" s="25">
        <v>0</v>
      </c>
      <c r="I468" s="25">
        <v>0</v>
      </c>
      <c r="J468" s="25">
        <v>0</v>
      </c>
      <c r="K468" s="25">
        <v>0</v>
      </c>
      <c r="L468" s="25">
        <v>0</v>
      </c>
      <c r="M468" s="25">
        <v>0</v>
      </c>
      <c r="N468" s="25">
        <v>0</v>
      </c>
      <c r="O468" s="10"/>
    </row>
    <row r="469" spans="1:15" s="11" customFormat="1" ht="18" customHeight="1">
      <c r="A469" s="86"/>
      <c r="B469" s="84"/>
      <c r="C469" s="84"/>
      <c r="D469" s="84"/>
      <c r="E469" s="84"/>
      <c r="F469" s="92"/>
      <c r="G469" s="41" t="s">
        <v>21</v>
      </c>
      <c r="H469" s="25">
        <v>0</v>
      </c>
      <c r="I469" s="25">
        <v>0</v>
      </c>
      <c r="J469" s="25">
        <v>0</v>
      </c>
      <c r="K469" s="25">
        <v>0</v>
      </c>
      <c r="L469" s="25">
        <v>0</v>
      </c>
      <c r="M469" s="25">
        <v>0</v>
      </c>
      <c r="N469" s="25">
        <v>0</v>
      </c>
      <c r="O469" s="10"/>
    </row>
    <row r="470" spans="1:15" s="11" customFormat="1" ht="20.25" customHeight="1">
      <c r="A470" s="86"/>
      <c r="B470" s="84"/>
      <c r="C470" s="84"/>
      <c r="D470" s="84"/>
      <c r="E470" s="84"/>
      <c r="F470" s="92"/>
      <c r="G470" s="24" t="s">
        <v>22</v>
      </c>
      <c r="H470" s="25">
        <v>0</v>
      </c>
      <c r="I470" s="25">
        <v>0</v>
      </c>
      <c r="J470" s="25">
        <v>0</v>
      </c>
      <c r="K470" s="25">
        <v>0</v>
      </c>
      <c r="L470" s="25">
        <v>0</v>
      </c>
      <c r="M470" s="25">
        <v>0</v>
      </c>
      <c r="N470" s="25">
        <v>0</v>
      </c>
      <c r="O470" s="10"/>
    </row>
    <row r="471" spans="1:15" s="11" customFormat="1" ht="65.25" customHeight="1">
      <c r="A471" s="42" t="s">
        <v>332</v>
      </c>
      <c r="B471" s="24" t="s">
        <v>333</v>
      </c>
      <c r="C471" s="24" t="s">
        <v>27</v>
      </c>
      <c r="D471" s="24" t="s">
        <v>212</v>
      </c>
      <c r="E471" s="24" t="s">
        <v>237</v>
      </c>
      <c r="F471" s="24"/>
      <c r="G471" s="24" t="s">
        <v>34</v>
      </c>
      <c r="H471" s="25" t="s">
        <v>34</v>
      </c>
      <c r="I471" s="25" t="s">
        <v>34</v>
      </c>
      <c r="J471" s="25" t="s">
        <v>34</v>
      </c>
      <c r="K471" s="25" t="s">
        <v>34</v>
      </c>
      <c r="L471" s="25" t="s">
        <v>34</v>
      </c>
      <c r="M471" s="25" t="s">
        <v>34</v>
      </c>
      <c r="N471" s="25" t="s">
        <v>34</v>
      </c>
      <c r="O471" s="10"/>
    </row>
    <row r="472" spans="1:15" s="11" customFormat="1" ht="18" customHeight="1">
      <c r="A472" s="86" t="s">
        <v>334</v>
      </c>
      <c r="B472" s="84" t="s">
        <v>335</v>
      </c>
      <c r="C472" s="84" t="s">
        <v>15</v>
      </c>
      <c r="D472" s="84" t="s">
        <v>232</v>
      </c>
      <c r="E472" s="84" t="s">
        <v>17</v>
      </c>
      <c r="F472" s="84" t="s">
        <v>15</v>
      </c>
      <c r="G472" s="41" t="s">
        <v>18</v>
      </c>
      <c r="H472" s="25">
        <f>H473+H474+H475+H476</f>
        <v>0</v>
      </c>
      <c r="I472" s="25">
        <f t="shared" ref="I472:N472" si="93">I473+I474+I475+I476</f>
        <v>0</v>
      </c>
      <c r="J472" s="25">
        <f t="shared" si="93"/>
        <v>0</v>
      </c>
      <c r="K472" s="25">
        <f t="shared" si="93"/>
        <v>0</v>
      </c>
      <c r="L472" s="25">
        <f t="shared" si="93"/>
        <v>0</v>
      </c>
      <c r="M472" s="25">
        <f t="shared" si="93"/>
        <v>0</v>
      </c>
      <c r="N472" s="25">
        <f t="shared" si="93"/>
        <v>0</v>
      </c>
      <c r="O472" s="10"/>
    </row>
    <row r="473" spans="1:15" s="11" customFormat="1" ht="19.5" customHeight="1">
      <c r="A473" s="86"/>
      <c r="B473" s="84"/>
      <c r="C473" s="84"/>
      <c r="D473" s="84"/>
      <c r="E473" s="84"/>
      <c r="F473" s="84"/>
      <c r="G473" s="41" t="s">
        <v>19</v>
      </c>
      <c r="H473" s="25">
        <v>0</v>
      </c>
      <c r="I473" s="25">
        <v>0</v>
      </c>
      <c r="J473" s="25">
        <v>0</v>
      </c>
      <c r="K473" s="25">
        <v>0</v>
      </c>
      <c r="L473" s="25">
        <v>0</v>
      </c>
      <c r="M473" s="25">
        <v>0</v>
      </c>
      <c r="N473" s="25">
        <v>0</v>
      </c>
      <c r="O473" s="10"/>
    </row>
    <row r="474" spans="1:15" s="11" customFormat="1" ht="18.75" customHeight="1">
      <c r="A474" s="86"/>
      <c r="B474" s="84"/>
      <c r="C474" s="84"/>
      <c r="D474" s="84"/>
      <c r="E474" s="84"/>
      <c r="F474" s="84"/>
      <c r="G474" s="41" t="s">
        <v>20</v>
      </c>
      <c r="H474" s="25">
        <v>0</v>
      </c>
      <c r="I474" s="25">
        <v>0</v>
      </c>
      <c r="J474" s="25">
        <v>0</v>
      </c>
      <c r="K474" s="25">
        <v>0</v>
      </c>
      <c r="L474" s="25">
        <v>0</v>
      </c>
      <c r="M474" s="25">
        <v>0</v>
      </c>
      <c r="N474" s="25">
        <v>0</v>
      </c>
      <c r="O474" s="10"/>
    </row>
    <row r="475" spans="1:15" s="11" customFormat="1" ht="18.75" customHeight="1">
      <c r="A475" s="86"/>
      <c r="B475" s="84"/>
      <c r="C475" s="84"/>
      <c r="D475" s="84"/>
      <c r="E475" s="84"/>
      <c r="F475" s="84"/>
      <c r="G475" s="41" t="s">
        <v>21</v>
      </c>
      <c r="H475" s="25">
        <v>0</v>
      </c>
      <c r="I475" s="25">
        <v>0</v>
      </c>
      <c r="J475" s="25">
        <v>0</v>
      </c>
      <c r="K475" s="25">
        <v>0</v>
      </c>
      <c r="L475" s="25">
        <v>0</v>
      </c>
      <c r="M475" s="25">
        <v>0</v>
      </c>
      <c r="N475" s="25">
        <v>0</v>
      </c>
      <c r="O475" s="10"/>
    </row>
    <row r="476" spans="1:15" s="11" customFormat="1" ht="18.75" customHeight="1">
      <c r="A476" s="86"/>
      <c r="B476" s="84"/>
      <c r="C476" s="84"/>
      <c r="D476" s="84"/>
      <c r="E476" s="84"/>
      <c r="F476" s="84"/>
      <c r="G476" s="24" t="s">
        <v>22</v>
      </c>
      <c r="H476" s="25">
        <f>H481</f>
        <v>0</v>
      </c>
      <c r="I476" s="25">
        <f t="shared" ref="I476:N476" si="94">I481</f>
        <v>0</v>
      </c>
      <c r="J476" s="25">
        <f t="shared" si="94"/>
        <v>0</v>
      </c>
      <c r="K476" s="25">
        <f t="shared" si="94"/>
        <v>0</v>
      </c>
      <c r="L476" s="25">
        <f t="shared" si="94"/>
        <v>0</v>
      </c>
      <c r="M476" s="25">
        <f t="shared" si="94"/>
        <v>0</v>
      </c>
      <c r="N476" s="25">
        <f t="shared" si="94"/>
        <v>0</v>
      </c>
      <c r="O476" s="10"/>
    </row>
    <row r="477" spans="1:15" s="11" customFormat="1" ht="16.5" customHeight="1">
      <c r="A477" s="86" t="s">
        <v>336</v>
      </c>
      <c r="B477" s="84" t="s">
        <v>337</v>
      </c>
      <c r="C477" s="84" t="s">
        <v>27</v>
      </c>
      <c r="D477" s="84" t="s">
        <v>212</v>
      </c>
      <c r="E477" s="84" t="s">
        <v>17</v>
      </c>
      <c r="F477" s="92" t="s">
        <v>394</v>
      </c>
      <c r="G477" s="41" t="s">
        <v>18</v>
      </c>
      <c r="H477" s="25">
        <f>H478+H479+H480+H481</f>
        <v>0</v>
      </c>
      <c r="I477" s="25">
        <f t="shared" ref="I477:N477" si="95">I478+I479+I480+I481</f>
        <v>0</v>
      </c>
      <c r="J477" s="25">
        <f t="shared" si="95"/>
        <v>0</v>
      </c>
      <c r="K477" s="25">
        <f t="shared" si="95"/>
        <v>0</v>
      </c>
      <c r="L477" s="25">
        <f t="shared" si="95"/>
        <v>0</v>
      </c>
      <c r="M477" s="25">
        <f t="shared" si="95"/>
        <v>0</v>
      </c>
      <c r="N477" s="25">
        <f t="shared" si="95"/>
        <v>0</v>
      </c>
      <c r="O477" s="10"/>
    </row>
    <row r="478" spans="1:15" s="11" customFormat="1" ht="15.75" customHeight="1">
      <c r="A478" s="86"/>
      <c r="B478" s="84"/>
      <c r="C478" s="84"/>
      <c r="D478" s="84"/>
      <c r="E478" s="84"/>
      <c r="F478" s="92"/>
      <c r="G478" s="41" t="s">
        <v>19</v>
      </c>
      <c r="H478" s="25">
        <v>0</v>
      </c>
      <c r="I478" s="25">
        <v>0</v>
      </c>
      <c r="J478" s="25">
        <v>0</v>
      </c>
      <c r="K478" s="25">
        <v>0</v>
      </c>
      <c r="L478" s="25">
        <v>0</v>
      </c>
      <c r="M478" s="25">
        <v>0</v>
      </c>
      <c r="N478" s="25">
        <v>0</v>
      </c>
      <c r="O478" s="10"/>
    </row>
    <row r="479" spans="1:15" s="11" customFormat="1" ht="18.75" customHeight="1">
      <c r="A479" s="86"/>
      <c r="B479" s="84"/>
      <c r="C479" s="84"/>
      <c r="D479" s="84"/>
      <c r="E479" s="84"/>
      <c r="F479" s="92"/>
      <c r="G479" s="41" t="s">
        <v>20</v>
      </c>
      <c r="H479" s="25">
        <v>0</v>
      </c>
      <c r="I479" s="25">
        <v>0</v>
      </c>
      <c r="J479" s="25">
        <v>0</v>
      </c>
      <c r="K479" s="25">
        <v>0</v>
      </c>
      <c r="L479" s="25">
        <v>0</v>
      </c>
      <c r="M479" s="25">
        <v>0</v>
      </c>
      <c r="N479" s="25">
        <v>0</v>
      </c>
      <c r="O479" s="10"/>
    </row>
    <row r="480" spans="1:15" s="11" customFormat="1" ht="18" customHeight="1">
      <c r="A480" s="86"/>
      <c r="B480" s="84"/>
      <c r="C480" s="84"/>
      <c r="D480" s="84"/>
      <c r="E480" s="84"/>
      <c r="F480" s="92"/>
      <c r="G480" s="41" t="s">
        <v>21</v>
      </c>
      <c r="H480" s="25">
        <v>0</v>
      </c>
      <c r="I480" s="25">
        <v>0</v>
      </c>
      <c r="J480" s="25">
        <v>0</v>
      </c>
      <c r="K480" s="25">
        <v>0</v>
      </c>
      <c r="L480" s="25">
        <v>0</v>
      </c>
      <c r="M480" s="25">
        <v>0</v>
      </c>
      <c r="N480" s="25">
        <v>0</v>
      </c>
      <c r="O480" s="10"/>
    </row>
    <row r="481" spans="1:16" s="11" customFormat="1" ht="20.25" customHeight="1">
      <c r="A481" s="86"/>
      <c r="B481" s="84"/>
      <c r="C481" s="84"/>
      <c r="D481" s="84"/>
      <c r="E481" s="84"/>
      <c r="F481" s="92"/>
      <c r="G481" s="24" t="s">
        <v>22</v>
      </c>
      <c r="H481" s="25">
        <v>0</v>
      </c>
      <c r="I481" s="25">
        <v>0</v>
      </c>
      <c r="J481" s="25">
        <v>0</v>
      </c>
      <c r="K481" s="25">
        <v>0</v>
      </c>
      <c r="L481" s="25">
        <v>0</v>
      </c>
      <c r="M481" s="25">
        <v>0</v>
      </c>
      <c r="N481" s="25">
        <v>0</v>
      </c>
      <c r="O481" s="10"/>
    </row>
    <row r="482" spans="1:16" s="11" customFormat="1" ht="66.75" customHeight="1">
      <c r="A482" s="42" t="s">
        <v>338</v>
      </c>
      <c r="B482" s="24" t="s">
        <v>339</v>
      </c>
      <c r="C482" s="24" t="s">
        <v>27</v>
      </c>
      <c r="D482" s="24" t="s">
        <v>212</v>
      </c>
      <c r="E482" s="24" t="s">
        <v>237</v>
      </c>
      <c r="F482" s="24"/>
      <c r="G482" s="24" t="s">
        <v>34</v>
      </c>
      <c r="H482" s="25" t="s">
        <v>34</v>
      </c>
      <c r="I482" s="25" t="s">
        <v>34</v>
      </c>
      <c r="J482" s="25" t="s">
        <v>34</v>
      </c>
      <c r="K482" s="25" t="s">
        <v>34</v>
      </c>
      <c r="L482" s="25" t="s">
        <v>34</v>
      </c>
      <c r="M482" s="25" t="s">
        <v>34</v>
      </c>
      <c r="N482" s="25" t="s">
        <v>34</v>
      </c>
      <c r="O482" s="10"/>
    </row>
    <row r="483" spans="1:16" s="7" customFormat="1" ht="25.5" customHeight="1">
      <c r="A483" s="86" t="s">
        <v>340</v>
      </c>
      <c r="B483" s="84" t="s">
        <v>341</v>
      </c>
      <c r="C483" s="84" t="s">
        <v>15</v>
      </c>
      <c r="D483" s="84" t="s">
        <v>232</v>
      </c>
      <c r="E483" s="84" t="s">
        <v>17</v>
      </c>
      <c r="F483" s="84" t="s">
        <v>15</v>
      </c>
      <c r="G483" s="41" t="s">
        <v>18</v>
      </c>
      <c r="H483" s="60">
        <f t="shared" ref="H483:N483" si="96">SUM(H484:H487)</f>
        <v>198.2</v>
      </c>
      <c r="I483" s="60">
        <f t="shared" si="96"/>
        <v>198.2</v>
      </c>
      <c r="J483" s="60">
        <f t="shared" si="96"/>
        <v>198.2</v>
      </c>
      <c r="K483" s="60">
        <f t="shared" si="96"/>
        <v>198.2</v>
      </c>
      <c r="L483" s="60">
        <f t="shared" si="96"/>
        <v>198.2</v>
      </c>
      <c r="M483" s="60">
        <f t="shared" si="96"/>
        <v>198.2</v>
      </c>
      <c r="N483" s="60">
        <f t="shared" si="96"/>
        <v>112.5</v>
      </c>
      <c r="O483" s="23">
        <v>198.2</v>
      </c>
      <c r="P483" s="7">
        <v>75</v>
      </c>
    </row>
    <row r="484" spans="1:16" s="7" customFormat="1" ht="21.75" customHeight="1">
      <c r="A484" s="86"/>
      <c r="B484" s="84"/>
      <c r="C484" s="84"/>
      <c r="D484" s="84"/>
      <c r="E484" s="84"/>
      <c r="F484" s="84"/>
      <c r="G484" s="41" t="s">
        <v>19</v>
      </c>
      <c r="H484" s="60">
        <f t="shared" ref="H484:N487" si="97">H489</f>
        <v>0</v>
      </c>
      <c r="I484" s="60">
        <f t="shared" si="97"/>
        <v>0</v>
      </c>
      <c r="J484" s="60">
        <f t="shared" si="97"/>
        <v>0</v>
      </c>
      <c r="K484" s="60">
        <f t="shared" si="97"/>
        <v>0</v>
      </c>
      <c r="L484" s="60">
        <f t="shared" si="97"/>
        <v>0</v>
      </c>
      <c r="M484" s="60">
        <f t="shared" si="97"/>
        <v>0</v>
      </c>
      <c r="N484" s="60">
        <f t="shared" si="97"/>
        <v>0</v>
      </c>
      <c r="O484" s="23"/>
    </row>
    <row r="485" spans="1:16" s="7" customFormat="1" ht="22.5" customHeight="1">
      <c r="A485" s="86"/>
      <c r="B485" s="84"/>
      <c r="C485" s="84"/>
      <c r="D485" s="84"/>
      <c r="E485" s="84"/>
      <c r="F485" s="84"/>
      <c r="G485" s="41" t="s">
        <v>20</v>
      </c>
      <c r="H485" s="60">
        <f t="shared" si="97"/>
        <v>198.2</v>
      </c>
      <c r="I485" s="60">
        <f t="shared" si="97"/>
        <v>198.2</v>
      </c>
      <c r="J485" s="60">
        <f t="shared" si="97"/>
        <v>198.2</v>
      </c>
      <c r="K485" s="60">
        <f t="shared" si="97"/>
        <v>198.2</v>
      </c>
      <c r="L485" s="60">
        <f t="shared" si="97"/>
        <v>198.2</v>
      </c>
      <c r="M485" s="60">
        <f t="shared" si="97"/>
        <v>198.2</v>
      </c>
      <c r="N485" s="60">
        <f t="shared" si="97"/>
        <v>112.5</v>
      </c>
      <c r="O485" s="23"/>
    </row>
    <row r="486" spans="1:16" s="7" customFormat="1" ht="23.25" customHeight="1">
      <c r="A486" s="86"/>
      <c r="B486" s="84"/>
      <c r="C486" s="84"/>
      <c r="D486" s="84"/>
      <c r="E486" s="84"/>
      <c r="F486" s="84"/>
      <c r="G486" s="41" t="s">
        <v>21</v>
      </c>
      <c r="H486" s="60">
        <f t="shared" si="97"/>
        <v>0</v>
      </c>
      <c r="I486" s="60">
        <f t="shared" si="97"/>
        <v>0</v>
      </c>
      <c r="J486" s="60">
        <f t="shared" si="97"/>
        <v>0</v>
      </c>
      <c r="K486" s="60">
        <f t="shared" si="97"/>
        <v>0</v>
      </c>
      <c r="L486" s="60">
        <f t="shared" si="97"/>
        <v>0</v>
      </c>
      <c r="M486" s="60">
        <f t="shared" si="97"/>
        <v>0</v>
      </c>
      <c r="N486" s="60">
        <f t="shared" si="97"/>
        <v>0</v>
      </c>
      <c r="O486" s="23"/>
    </row>
    <row r="487" spans="1:16" s="7" customFormat="1" ht="47.25" customHeight="1">
      <c r="A487" s="86"/>
      <c r="B487" s="84"/>
      <c r="C487" s="84"/>
      <c r="D487" s="84"/>
      <c r="E487" s="84"/>
      <c r="F487" s="84"/>
      <c r="G487" s="24" t="s">
        <v>22</v>
      </c>
      <c r="H487" s="60">
        <f t="shared" si="97"/>
        <v>0</v>
      </c>
      <c r="I487" s="60">
        <f t="shared" si="97"/>
        <v>0</v>
      </c>
      <c r="J487" s="60">
        <f t="shared" si="97"/>
        <v>0</v>
      </c>
      <c r="K487" s="60">
        <f t="shared" si="97"/>
        <v>0</v>
      </c>
      <c r="L487" s="60">
        <f t="shared" si="97"/>
        <v>0</v>
      </c>
      <c r="M487" s="60">
        <f t="shared" si="97"/>
        <v>0</v>
      </c>
      <c r="N487" s="60">
        <f t="shared" si="97"/>
        <v>0</v>
      </c>
      <c r="O487" s="23"/>
    </row>
    <row r="488" spans="1:16" s="27" customFormat="1" ht="42" customHeight="1">
      <c r="A488" s="86" t="s">
        <v>342</v>
      </c>
      <c r="B488" s="84" t="s">
        <v>343</v>
      </c>
      <c r="C488" s="86" t="s">
        <v>27</v>
      </c>
      <c r="D488" s="86" t="s">
        <v>344</v>
      </c>
      <c r="E488" s="84" t="s">
        <v>17</v>
      </c>
      <c r="F488" s="84"/>
      <c r="G488" s="41" t="s">
        <v>18</v>
      </c>
      <c r="H488" s="60">
        <f t="shared" ref="H488:N488" si="98">SUM(H489:H492)</f>
        <v>198.2</v>
      </c>
      <c r="I488" s="60">
        <f t="shared" si="98"/>
        <v>198.2</v>
      </c>
      <c r="J488" s="60">
        <f t="shared" si="98"/>
        <v>198.2</v>
      </c>
      <c r="K488" s="60">
        <f t="shared" si="98"/>
        <v>198.2</v>
      </c>
      <c r="L488" s="60">
        <f t="shared" si="98"/>
        <v>198.2</v>
      </c>
      <c r="M488" s="60">
        <f t="shared" si="98"/>
        <v>198.2</v>
      </c>
      <c r="N488" s="60">
        <f t="shared" si="98"/>
        <v>112.5</v>
      </c>
      <c r="O488" s="26"/>
    </row>
    <row r="489" spans="1:16" s="7" customFormat="1" ht="41.25" customHeight="1">
      <c r="A489" s="86"/>
      <c r="B489" s="84"/>
      <c r="C489" s="86"/>
      <c r="D489" s="86"/>
      <c r="E489" s="84"/>
      <c r="F489" s="84"/>
      <c r="G489" s="41" t="s">
        <v>19</v>
      </c>
      <c r="H489" s="60">
        <v>0</v>
      </c>
      <c r="I489" s="60">
        <v>0</v>
      </c>
      <c r="J489" s="60">
        <v>0</v>
      </c>
      <c r="K489" s="60">
        <v>0</v>
      </c>
      <c r="L489" s="60">
        <v>0</v>
      </c>
      <c r="M489" s="60">
        <v>0</v>
      </c>
      <c r="N489" s="60">
        <v>0</v>
      </c>
      <c r="O489" s="23"/>
    </row>
    <row r="490" spans="1:16" s="7" customFormat="1" ht="36" customHeight="1">
      <c r="A490" s="86"/>
      <c r="B490" s="84"/>
      <c r="C490" s="86"/>
      <c r="D490" s="86"/>
      <c r="E490" s="84"/>
      <c r="F490" s="84"/>
      <c r="G490" s="41" t="s">
        <v>20</v>
      </c>
      <c r="H490" s="60">
        <v>198.2</v>
      </c>
      <c r="I490" s="60">
        <v>198.2</v>
      </c>
      <c r="J490" s="60">
        <v>198.2</v>
      </c>
      <c r="K490" s="60">
        <v>198.2</v>
      </c>
      <c r="L490" s="60">
        <v>198.2</v>
      </c>
      <c r="M490" s="60">
        <v>198.2</v>
      </c>
      <c r="N490" s="60">
        <v>112.5</v>
      </c>
      <c r="O490" s="23"/>
    </row>
    <row r="491" spans="1:16" s="7" customFormat="1" ht="30.75" customHeight="1">
      <c r="A491" s="86"/>
      <c r="B491" s="84"/>
      <c r="C491" s="86"/>
      <c r="D491" s="86"/>
      <c r="E491" s="84"/>
      <c r="F491" s="84"/>
      <c r="G491" s="41" t="s">
        <v>21</v>
      </c>
      <c r="H491" s="60">
        <v>0</v>
      </c>
      <c r="I491" s="60">
        <v>0</v>
      </c>
      <c r="J491" s="60">
        <v>0</v>
      </c>
      <c r="K491" s="60">
        <v>0</v>
      </c>
      <c r="L491" s="60">
        <v>0</v>
      </c>
      <c r="M491" s="60">
        <v>0</v>
      </c>
      <c r="N491" s="60">
        <v>0</v>
      </c>
      <c r="O491" s="23"/>
    </row>
    <row r="492" spans="1:16" s="7" customFormat="1" ht="34.5" customHeight="1">
      <c r="A492" s="86"/>
      <c r="B492" s="84"/>
      <c r="C492" s="86"/>
      <c r="D492" s="86"/>
      <c r="E492" s="84"/>
      <c r="F492" s="84"/>
      <c r="G492" s="24" t="s">
        <v>22</v>
      </c>
      <c r="H492" s="60">
        <v>0</v>
      </c>
      <c r="I492" s="60">
        <v>0</v>
      </c>
      <c r="J492" s="60">
        <v>0</v>
      </c>
      <c r="K492" s="60">
        <v>0</v>
      </c>
      <c r="L492" s="60">
        <v>0</v>
      </c>
      <c r="M492" s="60">
        <v>0</v>
      </c>
      <c r="N492" s="60">
        <v>0</v>
      </c>
      <c r="O492" s="23"/>
    </row>
    <row r="493" spans="1:16" s="7" customFormat="1" ht="101.25" customHeight="1">
      <c r="A493" s="42" t="s">
        <v>345</v>
      </c>
      <c r="B493" s="24" t="s">
        <v>346</v>
      </c>
      <c r="C493" s="24" t="s">
        <v>56</v>
      </c>
      <c r="D493" s="24" t="s">
        <v>344</v>
      </c>
      <c r="E493" s="24" t="s">
        <v>191</v>
      </c>
      <c r="F493" s="76" t="s">
        <v>401</v>
      </c>
      <c r="G493" s="24" t="s">
        <v>34</v>
      </c>
      <c r="H493" s="25" t="s">
        <v>34</v>
      </c>
      <c r="I493" s="25" t="s">
        <v>34</v>
      </c>
      <c r="J493" s="25" t="s">
        <v>34</v>
      </c>
      <c r="K493" s="25" t="s">
        <v>34</v>
      </c>
      <c r="L493" s="25" t="s">
        <v>34</v>
      </c>
      <c r="M493" s="25" t="s">
        <v>34</v>
      </c>
      <c r="N493" s="25" t="s">
        <v>34</v>
      </c>
      <c r="O493" s="23"/>
    </row>
    <row r="494" spans="1:16" s="7" customFormat="1" ht="30.75" customHeight="1">
      <c r="A494" s="87" t="s">
        <v>347</v>
      </c>
      <c r="B494" s="88"/>
      <c r="C494" s="88"/>
      <c r="D494" s="88"/>
      <c r="E494" s="88"/>
      <c r="F494" s="88"/>
      <c r="G494" s="88"/>
      <c r="H494" s="88"/>
      <c r="I494" s="88"/>
      <c r="J494" s="88"/>
      <c r="K494" s="88"/>
      <c r="L494" s="88"/>
      <c r="M494" s="88"/>
      <c r="N494" s="89"/>
      <c r="O494" s="23"/>
    </row>
    <row r="495" spans="1:16" s="33" customFormat="1" ht="21" hidden="1" customHeight="1">
      <c r="A495" s="90"/>
      <c r="B495" s="91"/>
      <c r="C495" s="91" t="s">
        <v>15</v>
      </c>
      <c r="D495" s="91" t="s">
        <v>16</v>
      </c>
      <c r="E495" s="91" t="s">
        <v>17</v>
      </c>
      <c r="F495" s="91"/>
      <c r="G495" s="45" t="s">
        <v>18</v>
      </c>
      <c r="H495" s="46">
        <f>SUM(H496:H499)</f>
        <v>94861.7</v>
      </c>
      <c r="I495" s="46">
        <f t="shared" ref="I495:N495" si="99">SUM(I496:I499)</f>
        <v>88700.900000000009</v>
      </c>
      <c r="J495" s="46">
        <f t="shared" si="99"/>
        <v>88702.900000000009</v>
      </c>
      <c r="K495" s="46">
        <f t="shared" si="99"/>
        <v>88704.900000000009</v>
      </c>
      <c r="L495" s="46">
        <f t="shared" si="99"/>
        <v>88706.900000000009</v>
      </c>
      <c r="M495" s="46">
        <f t="shared" si="99"/>
        <v>88708.900000000009</v>
      </c>
      <c r="N495" s="46">
        <f t="shared" si="99"/>
        <v>77066.100000000006</v>
      </c>
      <c r="O495" s="19"/>
    </row>
    <row r="496" spans="1:16" s="33" customFormat="1" ht="20.25" hidden="1" customHeight="1">
      <c r="A496" s="90"/>
      <c r="B496" s="91"/>
      <c r="C496" s="91"/>
      <c r="D496" s="91"/>
      <c r="E496" s="91"/>
      <c r="F496" s="91"/>
      <c r="G496" s="45" t="s">
        <v>19</v>
      </c>
      <c r="H496" s="46">
        <f>H501+H512+H523</f>
        <v>0</v>
      </c>
      <c r="I496" s="46">
        <f t="shared" ref="I496:N499" si="100">I501+I512+I523</f>
        <v>0</v>
      </c>
      <c r="J496" s="46">
        <f t="shared" si="100"/>
        <v>0</v>
      </c>
      <c r="K496" s="46">
        <f t="shared" si="100"/>
        <v>0</v>
      </c>
      <c r="L496" s="46">
        <f t="shared" si="100"/>
        <v>0</v>
      </c>
      <c r="M496" s="46">
        <f t="shared" si="100"/>
        <v>0</v>
      </c>
      <c r="N496" s="46">
        <f t="shared" si="100"/>
        <v>0</v>
      </c>
      <c r="O496" s="19"/>
    </row>
    <row r="497" spans="1:15" s="33" customFormat="1" ht="18" hidden="1" customHeight="1">
      <c r="A497" s="90"/>
      <c r="B497" s="91"/>
      <c r="C497" s="91"/>
      <c r="D497" s="91"/>
      <c r="E497" s="91"/>
      <c r="F497" s="91"/>
      <c r="G497" s="45" t="s">
        <v>20</v>
      </c>
      <c r="H497" s="46">
        <f>H502+H513+H524</f>
        <v>8003.4</v>
      </c>
      <c r="I497" s="46">
        <f t="shared" si="100"/>
        <v>5593.6</v>
      </c>
      <c r="J497" s="46">
        <f t="shared" si="100"/>
        <v>5593.6</v>
      </c>
      <c r="K497" s="46">
        <f t="shared" si="100"/>
        <v>5593.6</v>
      </c>
      <c r="L497" s="46">
        <f t="shared" si="100"/>
        <v>5593.6</v>
      </c>
      <c r="M497" s="46">
        <f t="shared" si="100"/>
        <v>5593.6</v>
      </c>
      <c r="N497" s="46">
        <f t="shared" si="100"/>
        <v>6189</v>
      </c>
      <c r="O497" s="19"/>
    </row>
    <row r="498" spans="1:15" s="33" customFormat="1" ht="19.5" hidden="1" customHeight="1">
      <c r="A498" s="90"/>
      <c r="B498" s="91"/>
      <c r="C498" s="91"/>
      <c r="D498" s="91"/>
      <c r="E498" s="91"/>
      <c r="F498" s="91"/>
      <c r="G498" s="45" t="s">
        <v>21</v>
      </c>
      <c r="H498" s="46">
        <f>H503+H514+H525</f>
        <v>86858.3</v>
      </c>
      <c r="I498" s="46">
        <f t="shared" si="100"/>
        <v>83107.3</v>
      </c>
      <c r="J498" s="46">
        <f t="shared" si="100"/>
        <v>83109.3</v>
      </c>
      <c r="K498" s="46">
        <f t="shared" si="100"/>
        <v>83111.3</v>
      </c>
      <c r="L498" s="46">
        <f t="shared" si="100"/>
        <v>83113.3</v>
      </c>
      <c r="M498" s="46">
        <f t="shared" si="100"/>
        <v>83115.3</v>
      </c>
      <c r="N498" s="46">
        <f t="shared" si="100"/>
        <v>70877.100000000006</v>
      </c>
      <c r="O498" s="19"/>
    </row>
    <row r="499" spans="1:15" s="33" customFormat="1" ht="20.25" hidden="1" customHeight="1">
      <c r="A499" s="90"/>
      <c r="B499" s="91"/>
      <c r="C499" s="91"/>
      <c r="D499" s="91"/>
      <c r="E499" s="91"/>
      <c r="F499" s="91"/>
      <c r="G499" s="47" t="s">
        <v>22</v>
      </c>
      <c r="H499" s="46">
        <f>H504+H515+H526</f>
        <v>0</v>
      </c>
      <c r="I499" s="46">
        <f t="shared" si="100"/>
        <v>0</v>
      </c>
      <c r="J499" s="46">
        <f t="shared" si="100"/>
        <v>0</v>
      </c>
      <c r="K499" s="46">
        <f t="shared" si="100"/>
        <v>0</v>
      </c>
      <c r="L499" s="46">
        <f t="shared" si="100"/>
        <v>0</v>
      </c>
      <c r="M499" s="46">
        <f t="shared" si="100"/>
        <v>0</v>
      </c>
      <c r="N499" s="46">
        <f t="shared" si="100"/>
        <v>0</v>
      </c>
      <c r="O499" s="19"/>
    </row>
    <row r="500" spans="1:15" s="11" customFormat="1" ht="21" customHeight="1">
      <c r="A500" s="86" t="s">
        <v>348</v>
      </c>
      <c r="B500" s="84" t="s">
        <v>349</v>
      </c>
      <c r="C500" s="84" t="s">
        <v>15</v>
      </c>
      <c r="D500" s="84" t="s">
        <v>350</v>
      </c>
      <c r="E500" s="84" t="s">
        <v>17</v>
      </c>
      <c r="F500" s="84" t="s">
        <v>15</v>
      </c>
      <c r="G500" s="41" t="s">
        <v>18</v>
      </c>
      <c r="H500" s="71">
        <f t="shared" ref="H500:N500" si="101">H503</f>
        <v>44226.9</v>
      </c>
      <c r="I500" s="71">
        <f t="shared" si="101"/>
        <v>40509.300000000003</v>
      </c>
      <c r="J500" s="71">
        <f t="shared" si="101"/>
        <v>40510.300000000003</v>
      </c>
      <c r="K500" s="71">
        <f t="shared" si="101"/>
        <v>40511.300000000003</v>
      </c>
      <c r="L500" s="71">
        <f t="shared" si="101"/>
        <v>40512.300000000003</v>
      </c>
      <c r="M500" s="71">
        <f t="shared" si="101"/>
        <v>40513.300000000003</v>
      </c>
      <c r="N500" s="71">
        <f t="shared" si="101"/>
        <v>29738.6</v>
      </c>
      <c r="O500" s="10"/>
    </row>
    <row r="501" spans="1:15" s="11" customFormat="1" ht="21.75" customHeight="1">
      <c r="A501" s="86"/>
      <c r="B501" s="84"/>
      <c r="C501" s="84"/>
      <c r="D501" s="84"/>
      <c r="E501" s="84"/>
      <c r="F501" s="84"/>
      <c r="G501" s="41" t="s">
        <v>19</v>
      </c>
      <c r="H501" s="71">
        <f t="shared" ref="H501:N502" si="102">H506</f>
        <v>0</v>
      </c>
      <c r="I501" s="71">
        <f t="shared" si="102"/>
        <v>0</v>
      </c>
      <c r="J501" s="71">
        <f t="shared" si="102"/>
        <v>0</v>
      </c>
      <c r="K501" s="71">
        <f t="shared" si="102"/>
        <v>0</v>
      </c>
      <c r="L501" s="71">
        <f t="shared" si="102"/>
        <v>0</v>
      </c>
      <c r="M501" s="71">
        <f t="shared" si="102"/>
        <v>0</v>
      </c>
      <c r="N501" s="71">
        <f t="shared" si="102"/>
        <v>0</v>
      </c>
      <c r="O501" s="10"/>
    </row>
    <row r="502" spans="1:15" s="11" customFormat="1" ht="19.5" customHeight="1">
      <c r="A502" s="86"/>
      <c r="B502" s="84"/>
      <c r="C502" s="84"/>
      <c r="D502" s="84"/>
      <c r="E502" s="84"/>
      <c r="F502" s="84"/>
      <c r="G502" s="41" t="s">
        <v>20</v>
      </c>
      <c r="H502" s="71">
        <f t="shared" si="102"/>
        <v>0</v>
      </c>
      <c r="I502" s="71">
        <f t="shared" si="102"/>
        <v>0</v>
      </c>
      <c r="J502" s="71">
        <f t="shared" si="102"/>
        <v>0</v>
      </c>
      <c r="K502" s="71">
        <f t="shared" si="102"/>
        <v>0</v>
      </c>
      <c r="L502" s="71">
        <f t="shared" si="102"/>
        <v>0</v>
      </c>
      <c r="M502" s="71">
        <f t="shared" si="102"/>
        <v>0</v>
      </c>
      <c r="N502" s="71">
        <f t="shared" si="102"/>
        <v>0</v>
      </c>
      <c r="O502" s="10"/>
    </row>
    <row r="503" spans="1:15" s="11" customFormat="1" ht="22.5" customHeight="1">
      <c r="A503" s="86"/>
      <c r="B503" s="84"/>
      <c r="C503" s="84"/>
      <c r="D503" s="84"/>
      <c r="E503" s="84"/>
      <c r="F503" s="84"/>
      <c r="G503" s="41" t="s">
        <v>21</v>
      </c>
      <c r="H503" s="71">
        <v>44226.9</v>
      </c>
      <c r="I503" s="71">
        <v>40509.300000000003</v>
      </c>
      <c r="J503" s="71">
        <v>40510.300000000003</v>
      </c>
      <c r="K503" s="71">
        <v>40511.300000000003</v>
      </c>
      <c r="L503" s="71">
        <v>40512.300000000003</v>
      </c>
      <c r="M503" s="71">
        <v>40513.300000000003</v>
      </c>
      <c r="N503" s="71">
        <v>29738.6</v>
      </c>
      <c r="O503" s="10"/>
    </row>
    <row r="504" spans="1:15" s="11" customFormat="1" ht="29.25" customHeight="1">
      <c r="A504" s="86"/>
      <c r="B504" s="84"/>
      <c r="C504" s="84"/>
      <c r="D504" s="84"/>
      <c r="E504" s="84"/>
      <c r="F504" s="84"/>
      <c r="G504" s="24" t="s">
        <v>22</v>
      </c>
      <c r="H504" s="71">
        <f t="shared" ref="H504:N504" si="103">H509</f>
        <v>0</v>
      </c>
      <c r="I504" s="71">
        <f t="shared" si="103"/>
        <v>0</v>
      </c>
      <c r="J504" s="71">
        <f t="shared" si="103"/>
        <v>0</v>
      </c>
      <c r="K504" s="71">
        <f t="shared" si="103"/>
        <v>0</v>
      </c>
      <c r="L504" s="71">
        <f t="shared" si="103"/>
        <v>0</v>
      </c>
      <c r="M504" s="71">
        <f t="shared" si="103"/>
        <v>0</v>
      </c>
      <c r="N504" s="71">
        <f t="shared" si="103"/>
        <v>0</v>
      </c>
      <c r="O504" s="10"/>
    </row>
    <row r="505" spans="1:15" s="11" customFormat="1" ht="16.5" hidden="1" customHeight="1">
      <c r="A505" s="86"/>
      <c r="B505" s="84" t="s">
        <v>351</v>
      </c>
      <c r="C505" s="84" t="s">
        <v>352</v>
      </c>
      <c r="D505" s="84" t="s">
        <v>352</v>
      </c>
      <c r="E505" s="84" t="s">
        <v>127</v>
      </c>
      <c r="F505" s="84"/>
      <c r="G505" s="41" t="s">
        <v>18</v>
      </c>
      <c r="H505" s="72">
        <f t="shared" ref="H505:N505" si="104">H506+H507+H508+H509</f>
        <v>0</v>
      </c>
      <c r="I505" s="72">
        <f t="shared" si="104"/>
        <v>0</v>
      </c>
      <c r="J505" s="72">
        <f t="shared" si="104"/>
        <v>0</v>
      </c>
      <c r="K505" s="72">
        <f t="shared" si="104"/>
        <v>0</v>
      </c>
      <c r="L505" s="72">
        <f t="shared" si="104"/>
        <v>0</v>
      </c>
      <c r="M505" s="72">
        <f t="shared" si="104"/>
        <v>0</v>
      </c>
      <c r="N505" s="72">
        <f t="shared" si="104"/>
        <v>0</v>
      </c>
      <c r="O505" s="10"/>
    </row>
    <row r="506" spans="1:15" s="11" customFormat="1" ht="15.75" hidden="1" customHeight="1">
      <c r="A506" s="86"/>
      <c r="B506" s="84"/>
      <c r="C506" s="84"/>
      <c r="D506" s="84"/>
      <c r="E506" s="84"/>
      <c r="F506" s="84"/>
      <c r="G506" s="41" t="s">
        <v>19</v>
      </c>
      <c r="H506" s="72">
        <v>0</v>
      </c>
      <c r="I506" s="72">
        <v>0</v>
      </c>
      <c r="J506" s="72">
        <v>0</v>
      </c>
      <c r="K506" s="72">
        <v>0</v>
      </c>
      <c r="L506" s="72">
        <v>0</v>
      </c>
      <c r="M506" s="72">
        <v>0</v>
      </c>
      <c r="N506" s="72">
        <v>0</v>
      </c>
      <c r="O506" s="10"/>
    </row>
    <row r="507" spans="1:15" s="11" customFormat="1" ht="18.75" hidden="1" customHeight="1">
      <c r="A507" s="86"/>
      <c r="B507" s="84"/>
      <c r="C507" s="84"/>
      <c r="D507" s="84"/>
      <c r="E507" s="84"/>
      <c r="F507" s="84"/>
      <c r="G507" s="41" t="s">
        <v>20</v>
      </c>
      <c r="H507" s="72">
        <v>0</v>
      </c>
      <c r="I507" s="72">
        <v>0</v>
      </c>
      <c r="J507" s="72">
        <v>0</v>
      </c>
      <c r="K507" s="72">
        <v>0</v>
      </c>
      <c r="L507" s="72">
        <v>0</v>
      </c>
      <c r="M507" s="72">
        <v>0</v>
      </c>
      <c r="N507" s="72">
        <v>0</v>
      </c>
      <c r="O507" s="10"/>
    </row>
    <row r="508" spans="1:15" s="11" customFormat="1" ht="18" hidden="1" customHeight="1">
      <c r="A508" s="86"/>
      <c r="B508" s="84"/>
      <c r="C508" s="84"/>
      <c r="D508" s="84"/>
      <c r="E508" s="84"/>
      <c r="F508" s="84"/>
      <c r="G508" s="41" t="s">
        <v>21</v>
      </c>
      <c r="H508" s="72">
        <v>0</v>
      </c>
      <c r="I508" s="72">
        <v>0</v>
      </c>
      <c r="J508" s="72">
        <v>0</v>
      </c>
      <c r="K508" s="72">
        <v>0</v>
      </c>
      <c r="L508" s="72">
        <v>0</v>
      </c>
      <c r="M508" s="72">
        <v>0</v>
      </c>
      <c r="N508" s="72">
        <v>0</v>
      </c>
      <c r="O508" s="10"/>
    </row>
    <row r="509" spans="1:15" s="11" customFormat="1" ht="20.25" hidden="1" customHeight="1">
      <c r="A509" s="86"/>
      <c r="B509" s="84"/>
      <c r="C509" s="84"/>
      <c r="D509" s="84"/>
      <c r="E509" s="84"/>
      <c r="F509" s="84"/>
      <c r="G509" s="24" t="s">
        <v>22</v>
      </c>
      <c r="H509" s="72">
        <v>0</v>
      </c>
      <c r="I509" s="72">
        <v>0</v>
      </c>
      <c r="J509" s="72">
        <v>0</v>
      </c>
      <c r="K509" s="72">
        <v>0</v>
      </c>
      <c r="L509" s="72">
        <v>0</v>
      </c>
      <c r="M509" s="72">
        <v>0</v>
      </c>
      <c r="N509" s="72">
        <v>0</v>
      </c>
      <c r="O509" s="10"/>
    </row>
    <row r="510" spans="1:15" s="11" customFormat="1" ht="182.25" hidden="1" customHeight="1">
      <c r="A510" s="42"/>
      <c r="B510" s="24" t="s">
        <v>353</v>
      </c>
      <c r="C510" s="53" t="s">
        <v>354</v>
      </c>
      <c r="D510" s="53" t="s">
        <v>354</v>
      </c>
      <c r="E510" s="24" t="s">
        <v>355</v>
      </c>
      <c r="F510" s="24"/>
      <c r="G510" s="24" t="s">
        <v>34</v>
      </c>
      <c r="H510" s="72" t="s">
        <v>34</v>
      </c>
      <c r="I510" s="72" t="s">
        <v>34</v>
      </c>
      <c r="J510" s="72" t="s">
        <v>34</v>
      </c>
      <c r="K510" s="72" t="s">
        <v>34</v>
      </c>
      <c r="L510" s="72" t="s">
        <v>34</v>
      </c>
      <c r="M510" s="72" t="s">
        <v>34</v>
      </c>
      <c r="N510" s="72" t="s">
        <v>34</v>
      </c>
      <c r="O510" s="10"/>
    </row>
    <row r="511" spans="1:15" s="11" customFormat="1" ht="21" customHeight="1">
      <c r="A511" s="86" t="s">
        <v>356</v>
      </c>
      <c r="B511" s="84" t="s">
        <v>357</v>
      </c>
      <c r="C511" s="84" t="s">
        <v>15</v>
      </c>
      <c r="D511" s="84" t="s">
        <v>358</v>
      </c>
      <c r="E511" s="84" t="s">
        <v>17</v>
      </c>
      <c r="F511" s="84" t="s">
        <v>15</v>
      </c>
      <c r="G511" s="41" t="s">
        <v>18</v>
      </c>
      <c r="H511" s="72">
        <f t="shared" ref="H511:N511" si="105">H514</f>
        <v>30</v>
      </c>
      <c r="I511" s="72">
        <f t="shared" si="105"/>
        <v>21</v>
      </c>
      <c r="J511" s="72">
        <f t="shared" si="105"/>
        <v>22</v>
      </c>
      <c r="K511" s="72">
        <f t="shared" si="105"/>
        <v>23</v>
      </c>
      <c r="L511" s="72">
        <f t="shared" si="105"/>
        <v>24</v>
      </c>
      <c r="M511" s="72">
        <f t="shared" si="105"/>
        <v>25</v>
      </c>
      <c r="N511" s="72">
        <f t="shared" si="105"/>
        <v>24</v>
      </c>
      <c r="O511" s="10"/>
    </row>
    <row r="512" spans="1:15" s="11" customFormat="1" ht="19.5" customHeight="1">
      <c r="A512" s="86"/>
      <c r="B512" s="84"/>
      <c r="C512" s="84"/>
      <c r="D512" s="84"/>
      <c r="E512" s="84"/>
      <c r="F512" s="84"/>
      <c r="G512" s="41" t="s">
        <v>19</v>
      </c>
      <c r="H512" s="60">
        <f t="shared" ref="H512:N513" si="106">H517</f>
        <v>0</v>
      </c>
      <c r="I512" s="60">
        <f t="shared" si="106"/>
        <v>0</v>
      </c>
      <c r="J512" s="60">
        <f t="shared" si="106"/>
        <v>0</v>
      </c>
      <c r="K512" s="60">
        <f t="shared" si="106"/>
        <v>0</v>
      </c>
      <c r="L512" s="60">
        <f t="shared" si="106"/>
        <v>0</v>
      </c>
      <c r="M512" s="60">
        <f t="shared" si="106"/>
        <v>0</v>
      </c>
      <c r="N512" s="60">
        <f t="shared" si="106"/>
        <v>0</v>
      </c>
      <c r="O512" s="10"/>
    </row>
    <row r="513" spans="1:16" s="11" customFormat="1" ht="22.5" customHeight="1">
      <c r="A513" s="86"/>
      <c r="B513" s="84"/>
      <c r="C513" s="84"/>
      <c r="D513" s="84"/>
      <c r="E513" s="84"/>
      <c r="F513" s="84"/>
      <c r="G513" s="41" t="s">
        <v>20</v>
      </c>
      <c r="H513" s="60">
        <f t="shared" si="106"/>
        <v>0</v>
      </c>
      <c r="I513" s="60">
        <f t="shared" si="106"/>
        <v>0</v>
      </c>
      <c r="J513" s="60">
        <f t="shared" si="106"/>
        <v>0</v>
      </c>
      <c r="K513" s="60">
        <f t="shared" si="106"/>
        <v>0</v>
      </c>
      <c r="L513" s="60">
        <f t="shared" si="106"/>
        <v>0</v>
      </c>
      <c r="M513" s="60">
        <f t="shared" si="106"/>
        <v>0</v>
      </c>
      <c r="N513" s="60">
        <f t="shared" si="106"/>
        <v>0</v>
      </c>
      <c r="O513" s="10"/>
    </row>
    <row r="514" spans="1:16" s="11" customFormat="1" ht="17.25" customHeight="1">
      <c r="A514" s="86"/>
      <c r="B514" s="84"/>
      <c r="C514" s="84"/>
      <c r="D514" s="84"/>
      <c r="E514" s="84"/>
      <c r="F514" s="84"/>
      <c r="G514" s="41" t="s">
        <v>21</v>
      </c>
      <c r="H514" s="60">
        <v>30</v>
      </c>
      <c r="I514" s="60">
        <v>21</v>
      </c>
      <c r="J514" s="60">
        <v>22</v>
      </c>
      <c r="K514" s="60">
        <v>23</v>
      </c>
      <c r="L514" s="60">
        <v>24</v>
      </c>
      <c r="M514" s="60">
        <v>25</v>
      </c>
      <c r="N514" s="60">
        <v>24</v>
      </c>
      <c r="O514" s="10"/>
    </row>
    <row r="515" spans="1:16" s="11" customFormat="1" ht="19.5" customHeight="1">
      <c r="A515" s="86"/>
      <c r="B515" s="84"/>
      <c r="C515" s="84"/>
      <c r="D515" s="84"/>
      <c r="E515" s="84"/>
      <c r="F515" s="84"/>
      <c r="G515" s="24" t="s">
        <v>22</v>
      </c>
      <c r="H515" s="60">
        <f t="shared" ref="H515:N515" si="107">H520</f>
        <v>0</v>
      </c>
      <c r="I515" s="60">
        <f t="shared" si="107"/>
        <v>0</v>
      </c>
      <c r="J515" s="60">
        <f t="shared" si="107"/>
        <v>0</v>
      </c>
      <c r="K515" s="60">
        <f t="shared" si="107"/>
        <v>0</v>
      </c>
      <c r="L515" s="60">
        <f t="shared" si="107"/>
        <v>0</v>
      </c>
      <c r="M515" s="60">
        <f t="shared" si="107"/>
        <v>0</v>
      </c>
      <c r="N515" s="60">
        <f t="shared" si="107"/>
        <v>0</v>
      </c>
      <c r="O515" s="10"/>
    </row>
    <row r="516" spans="1:16" s="11" customFormat="1" ht="16.5" hidden="1" customHeight="1">
      <c r="A516" s="86"/>
      <c r="B516" s="84" t="s">
        <v>359</v>
      </c>
      <c r="C516" s="84" t="s">
        <v>352</v>
      </c>
      <c r="D516" s="84" t="s">
        <v>352</v>
      </c>
      <c r="E516" s="84" t="s">
        <v>127</v>
      </c>
      <c r="F516" s="84"/>
      <c r="G516" s="41" t="s">
        <v>18</v>
      </c>
      <c r="H516" s="60">
        <f t="shared" ref="H516:N516" si="108">H517+H518+H519+H520</f>
        <v>0</v>
      </c>
      <c r="I516" s="60">
        <f t="shared" si="108"/>
        <v>0</v>
      </c>
      <c r="J516" s="60">
        <f t="shared" si="108"/>
        <v>0</v>
      </c>
      <c r="K516" s="60">
        <f t="shared" si="108"/>
        <v>0</v>
      </c>
      <c r="L516" s="60">
        <f t="shared" si="108"/>
        <v>0</v>
      </c>
      <c r="M516" s="60">
        <f t="shared" si="108"/>
        <v>0</v>
      </c>
      <c r="N516" s="60">
        <f t="shared" si="108"/>
        <v>0</v>
      </c>
      <c r="O516" s="10"/>
    </row>
    <row r="517" spans="1:16" s="11" customFormat="1" ht="15.75" hidden="1" customHeight="1">
      <c r="A517" s="86"/>
      <c r="B517" s="84"/>
      <c r="C517" s="84"/>
      <c r="D517" s="84"/>
      <c r="E517" s="84"/>
      <c r="F517" s="84"/>
      <c r="G517" s="41" t="s">
        <v>19</v>
      </c>
      <c r="H517" s="60">
        <v>0</v>
      </c>
      <c r="I517" s="60">
        <v>0</v>
      </c>
      <c r="J517" s="60">
        <v>0</v>
      </c>
      <c r="K517" s="60">
        <v>0</v>
      </c>
      <c r="L517" s="60">
        <v>0</v>
      </c>
      <c r="M517" s="60">
        <v>0</v>
      </c>
      <c r="N517" s="60">
        <v>0</v>
      </c>
      <c r="O517" s="10"/>
    </row>
    <row r="518" spans="1:16" s="11" customFormat="1" ht="18.75" hidden="1" customHeight="1">
      <c r="A518" s="86"/>
      <c r="B518" s="84"/>
      <c r="C518" s="84"/>
      <c r="D518" s="84"/>
      <c r="E518" s="84"/>
      <c r="F518" s="84"/>
      <c r="G518" s="41" t="s">
        <v>20</v>
      </c>
      <c r="H518" s="60">
        <v>0</v>
      </c>
      <c r="I518" s="60">
        <v>0</v>
      </c>
      <c r="J518" s="60">
        <v>0</v>
      </c>
      <c r="K518" s="60">
        <v>0</v>
      </c>
      <c r="L518" s="60">
        <v>0</v>
      </c>
      <c r="M518" s="60">
        <v>0</v>
      </c>
      <c r="N518" s="60">
        <v>0</v>
      </c>
      <c r="O518" s="10"/>
    </row>
    <row r="519" spans="1:16" s="11" customFormat="1" ht="18" hidden="1" customHeight="1">
      <c r="A519" s="86"/>
      <c r="B519" s="84"/>
      <c r="C519" s="84"/>
      <c r="D519" s="84"/>
      <c r="E519" s="84"/>
      <c r="F519" s="84"/>
      <c r="G519" s="41" t="s">
        <v>21</v>
      </c>
      <c r="H519" s="60">
        <v>0</v>
      </c>
      <c r="I519" s="60">
        <v>0</v>
      </c>
      <c r="J519" s="60">
        <v>0</v>
      </c>
      <c r="K519" s="60">
        <v>0</v>
      </c>
      <c r="L519" s="60">
        <v>0</v>
      </c>
      <c r="M519" s="60">
        <v>0</v>
      </c>
      <c r="N519" s="60">
        <v>0</v>
      </c>
      <c r="O519" s="10"/>
    </row>
    <row r="520" spans="1:16" s="11" customFormat="1" ht="19.5" hidden="1" customHeight="1">
      <c r="A520" s="86"/>
      <c r="B520" s="84"/>
      <c r="C520" s="84"/>
      <c r="D520" s="84"/>
      <c r="E520" s="84"/>
      <c r="F520" s="84"/>
      <c r="G520" s="24" t="s">
        <v>22</v>
      </c>
      <c r="H520" s="60">
        <v>0</v>
      </c>
      <c r="I520" s="60">
        <v>0</v>
      </c>
      <c r="J520" s="60">
        <v>0</v>
      </c>
      <c r="K520" s="60">
        <v>0</v>
      </c>
      <c r="L520" s="60">
        <v>0</v>
      </c>
      <c r="M520" s="60">
        <v>0</v>
      </c>
      <c r="N520" s="60">
        <v>0</v>
      </c>
      <c r="O520" s="10"/>
    </row>
    <row r="521" spans="1:16" s="7" customFormat="1" ht="130.5" hidden="1" customHeight="1">
      <c r="A521" s="42"/>
      <c r="B521" s="24" t="s">
        <v>360</v>
      </c>
      <c r="C521" s="24" t="s">
        <v>65</v>
      </c>
      <c r="D521" s="24" t="s">
        <v>65</v>
      </c>
      <c r="E521" s="24" t="s">
        <v>361</v>
      </c>
      <c r="F521" s="24"/>
      <c r="G521" s="24" t="s">
        <v>34</v>
      </c>
      <c r="H521" s="60" t="s">
        <v>34</v>
      </c>
      <c r="I521" s="60" t="s">
        <v>34</v>
      </c>
      <c r="J521" s="60" t="s">
        <v>34</v>
      </c>
      <c r="K521" s="60" t="s">
        <v>34</v>
      </c>
      <c r="L521" s="60" t="s">
        <v>34</v>
      </c>
      <c r="M521" s="60" t="s">
        <v>34</v>
      </c>
      <c r="N521" s="60" t="s">
        <v>34</v>
      </c>
      <c r="O521" s="23"/>
    </row>
    <row r="522" spans="1:16" s="11" customFormat="1" ht="21" customHeight="1">
      <c r="A522" s="86" t="s">
        <v>362</v>
      </c>
      <c r="B522" s="84" t="s">
        <v>363</v>
      </c>
      <c r="C522" s="84" t="s">
        <v>15</v>
      </c>
      <c r="D522" s="84" t="s">
        <v>24</v>
      </c>
      <c r="E522" s="84" t="s">
        <v>17</v>
      </c>
      <c r="F522" s="84"/>
      <c r="G522" s="41" t="s">
        <v>18</v>
      </c>
      <c r="H522" s="60">
        <f t="shared" ref="H522:N522" si="109">SUM(H523:H526)</f>
        <v>50604.800000000003</v>
      </c>
      <c r="I522" s="60">
        <f t="shared" si="109"/>
        <v>48170.6</v>
      </c>
      <c r="J522" s="60">
        <f t="shared" si="109"/>
        <v>48170.6</v>
      </c>
      <c r="K522" s="60">
        <f t="shared" si="109"/>
        <v>48170.6</v>
      </c>
      <c r="L522" s="60">
        <f t="shared" si="109"/>
        <v>48170.6</v>
      </c>
      <c r="M522" s="60">
        <f t="shared" si="109"/>
        <v>48170.6</v>
      </c>
      <c r="N522" s="60">
        <f t="shared" si="109"/>
        <v>47303.5</v>
      </c>
      <c r="O522" s="10"/>
    </row>
    <row r="523" spans="1:16" s="11" customFormat="1" ht="19.5" customHeight="1">
      <c r="A523" s="86"/>
      <c r="B523" s="84"/>
      <c r="C523" s="84"/>
      <c r="D523" s="84"/>
      <c r="E523" s="84"/>
      <c r="F523" s="84"/>
      <c r="G523" s="41" t="s">
        <v>19</v>
      </c>
      <c r="H523" s="60">
        <f t="shared" ref="H523:N523" si="110">H528</f>
        <v>0</v>
      </c>
      <c r="I523" s="60">
        <f t="shared" si="110"/>
        <v>0</v>
      </c>
      <c r="J523" s="60">
        <f t="shared" si="110"/>
        <v>0</v>
      </c>
      <c r="K523" s="60">
        <f t="shared" si="110"/>
        <v>0</v>
      </c>
      <c r="L523" s="60">
        <f t="shared" si="110"/>
        <v>0</v>
      </c>
      <c r="M523" s="60">
        <f t="shared" si="110"/>
        <v>0</v>
      </c>
      <c r="N523" s="60">
        <f t="shared" si="110"/>
        <v>0</v>
      </c>
      <c r="O523" s="10"/>
    </row>
    <row r="524" spans="1:16" s="11" customFormat="1" ht="23.25" customHeight="1">
      <c r="A524" s="86"/>
      <c r="B524" s="84"/>
      <c r="C524" s="84"/>
      <c r="D524" s="84"/>
      <c r="E524" s="84"/>
      <c r="F524" s="84"/>
      <c r="G524" s="41" t="s">
        <v>20</v>
      </c>
      <c r="H524" s="60">
        <v>8003.4</v>
      </c>
      <c r="I524" s="60">
        <v>5593.6</v>
      </c>
      <c r="J524" s="60">
        <v>5593.6</v>
      </c>
      <c r="K524" s="60">
        <v>5593.6</v>
      </c>
      <c r="L524" s="60">
        <v>5593.6</v>
      </c>
      <c r="M524" s="60">
        <v>5593.6</v>
      </c>
      <c r="N524" s="60">
        <v>6189</v>
      </c>
      <c r="O524" s="10"/>
      <c r="P524" s="10"/>
    </row>
    <row r="525" spans="1:16" s="11" customFormat="1" ht="21.75" customHeight="1">
      <c r="A525" s="86"/>
      <c r="B525" s="84"/>
      <c r="C525" s="84"/>
      <c r="D525" s="84"/>
      <c r="E525" s="84"/>
      <c r="F525" s="84"/>
      <c r="G525" s="41" t="s">
        <v>21</v>
      </c>
      <c r="H525" s="60">
        <f>42520.5+80.9</f>
        <v>42601.4</v>
      </c>
      <c r="I525" s="60">
        <v>42577</v>
      </c>
      <c r="J525" s="60">
        <v>42577</v>
      </c>
      <c r="K525" s="60">
        <v>42577</v>
      </c>
      <c r="L525" s="60">
        <v>42577</v>
      </c>
      <c r="M525" s="60">
        <v>42577</v>
      </c>
      <c r="N525" s="60">
        <v>41114.5</v>
      </c>
      <c r="O525" s="10"/>
      <c r="P525" s="10"/>
    </row>
    <row r="526" spans="1:16" s="11" customFormat="1" ht="21" customHeight="1">
      <c r="A526" s="86"/>
      <c r="B526" s="84"/>
      <c r="C526" s="84"/>
      <c r="D526" s="84"/>
      <c r="E526" s="84"/>
      <c r="F526" s="84"/>
      <c r="G526" s="24" t="s">
        <v>22</v>
      </c>
      <c r="H526" s="60">
        <f t="shared" ref="H526:N526" si="111">H531</f>
        <v>0</v>
      </c>
      <c r="I526" s="60">
        <f t="shared" si="111"/>
        <v>0</v>
      </c>
      <c r="J526" s="60">
        <f t="shared" si="111"/>
        <v>0</v>
      </c>
      <c r="K526" s="60">
        <f t="shared" si="111"/>
        <v>0</v>
      </c>
      <c r="L526" s="60">
        <f t="shared" si="111"/>
        <v>0</v>
      </c>
      <c r="M526" s="60">
        <f t="shared" si="111"/>
        <v>0</v>
      </c>
      <c r="N526" s="60">
        <f t="shared" si="111"/>
        <v>0</v>
      </c>
      <c r="O526" s="34"/>
    </row>
    <row r="527" spans="1:16" s="11" customFormat="1" ht="16.5" hidden="1" customHeight="1">
      <c r="A527" s="86"/>
      <c r="B527" s="84" t="s">
        <v>364</v>
      </c>
      <c r="C527" s="84" t="s">
        <v>352</v>
      </c>
      <c r="D527" s="84" t="s">
        <v>352</v>
      </c>
      <c r="E527" s="84" t="s">
        <v>127</v>
      </c>
      <c r="F527" s="84"/>
      <c r="G527" s="41" t="s">
        <v>18</v>
      </c>
      <c r="H527" s="60">
        <f>H528+H529+H530+H531</f>
        <v>34197.300000000003</v>
      </c>
      <c r="I527" s="65"/>
      <c r="J527" s="65"/>
      <c r="K527" s="65"/>
      <c r="L527" s="65"/>
      <c r="M527" s="65"/>
      <c r="N527" s="68"/>
      <c r="O527" s="34"/>
    </row>
    <row r="528" spans="1:16" s="11" customFormat="1" ht="15.75" hidden="1" customHeight="1">
      <c r="A528" s="86"/>
      <c r="B528" s="84"/>
      <c r="C528" s="84"/>
      <c r="D528" s="84"/>
      <c r="E528" s="84"/>
      <c r="F528" s="84"/>
      <c r="G528" s="41" t="s">
        <v>19</v>
      </c>
      <c r="H528" s="60">
        <v>0</v>
      </c>
      <c r="I528" s="65"/>
      <c r="J528" s="65"/>
      <c r="K528" s="65"/>
      <c r="L528" s="65"/>
      <c r="M528" s="65"/>
      <c r="N528" s="68"/>
      <c r="O528" s="34"/>
    </row>
    <row r="529" spans="1:15" s="11" customFormat="1" ht="18.75" hidden="1" customHeight="1">
      <c r="A529" s="86"/>
      <c r="B529" s="84"/>
      <c r="C529" s="84"/>
      <c r="D529" s="84"/>
      <c r="E529" s="84"/>
      <c r="F529" s="84"/>
      <c r="G529" s="41" t="s">
        <v>20</v>
      </c>
      <c r="H529" s="60">
        <v>5019.1000000000004</v>
      </c>
      <c r="I529" s="65"/>
      <c r="J529" s="65"/>
      <c r="K529" s="65"/>
      <c r="L529" s="65"/>
      <c r="M529" s="65"/>
      <c r="N529" s="68"/>
      <c r="O529" s="34"/>
    </row>
    <row r="530" spans="1:15" s="11" customFormat="1" ht="18" hidden="1" customHeight="1">
      <c r="A530" s="86"/>
      <c r="B530" s="84"/>
      <c r="C530" s="84"/>
      <c r="D530" s="84"/>
      <c r="E530" s="84"/>
      <c r="F530" s="84"/>
      <c r="G530" s="41" t="s">
        <v>21</v>
      </c>
      <c r="H530" s="60">
        <v>29178.2</v>
      </c>
      <c r="I530" s="65"/>
      <c r="J530" s="65"/>
      <c r="K530" s="65"/>
      <c r="L530" s="65"/>
      <c r="M530" s="65"/>
      <c r="N530" s="68"/>
      <c r="O530" s="34"/>
    </row>
    <row r="531" spans="1:15" s="11" customFormat="1" ht="20.25" hidden="1" customHeight="1">
      <c r="A531" s="86"/>
      <c r="B531" s="84"/>
      <c r="C531" s="84"/>
      <c r="D531" s="84"/>
      <c r="E531" s="84"/>
      <c r="F531" s="84"/>
      <c r="G531" s="24" t="s">
        <v>22</v>
      </c>
      <c r="H531" s="60">
        <v>0</v>
      </c>
      <c r="I531" s="65"/>
      <c r="J531" s="65"/>
      <c r="K531" s="65"/>
      <c r="L531" s="65"/>
      <c r="M531" s="65"/>
      <c r="N531" s="68"/>
      <c r="O531" s="34"/>
    </row>
    <row r="532" spans="1:15" s="11" customFormat="1" ht="60.75" hidden="1" customHeight="1">
      <c r="A532" s="42"/>
      <c r="B532" s="24" t="s">
        <v>365</v>
      </c>
      <c r="C532" s="24" t="s">
        <v>167</v>
      </c>
      <c r="D532" s="24" t="s">
        <v>167</v>
      </c>
      <c r="E532" s="24" t="s">
        <v>157</v>
      </c>
      <c r="F532" s="24"/>
      <c r="G532" s="24" t="s">
        <v>34</v>
      </c>
      <c r="H532" s="60" t="s">
        <v>34</v>
      </c>
      <c r="I532" s="65"/>
      <c r="J532" s="65"/>
      <c r="K532" s="65"/>
      <c r="L532" s="65"/>
      <c r="M532" s="65"/>
      <c r="N532" s="68"/>
      <c r="O532" s="34"/>
    </row>
    <row r="533" spans="1:15" s="11" customFormat="1" ht="22.5" customHeight="1">
      <c r="A533" s="82" t="s">
        <v>34</v>
      </c>
      <c r="B533" s="83" t="s">
        <v>366</v>
      </c>
      <c r="C533" s="85" t="s">
        <v>34</v>
      </c>
      <c r="D533" s="83" t="s">
        <v>15</v>
      </c>
      <c r="E533" s="85" t="s">
        <v>34</v>
      </c>
      <c r="F533" s="83" t="s">
        <v>34</v>
      </c>
      <c r="G533" s="54" t="s">
        <v>18</v>
      </c>
      <c r="H533" s="69">
        <f t="shared" ref="H533:N537" si="112">H495+H12+H252</f>
        <v>1412222.8000000003</v>
      </c>
      <c r="I533" s="69">
        <f t="shared" si="112"/>
        <v>970680.5</v>
      </c>
      <c r="J533" s="69">
        <f t="shared" si="112"/>
        <v>970690.5</v>
      </c>
      <c r="K533" s="69">
        <f t="shared" si="112"/>
        <v>970700.5</v>
      </c>
      <c r="L533" s="69">
        <f t="shared" si="112"/>
        <v>970710.5</v>
      </c>
      <c r="M533" s="69">
        <f t="shared" si="112"/>
        <v>970720.5</v>
      </c>
      <c r="N533" s="69">
        <f t="shared" si="112"/>
        <v>995098.79999999981</v>
      </c>
      <c r="O533" s="34"/>
    </row>
    <row r="534" spans="1:15" s="11" customFormat="1" ht="19.5" customHeight="1">
      <c r="A534" s="82"/>
      <c r="B534" s="84" t="s">
        <v>367</v>
      </c>
      <c r="C534" s="85"/>
      <c r="D534" s="83"/>
      <c r="E534" s="85"/>
      <c r="F534" s="83"/>
      <c r="G534" s="54" t="s">
        <v>19</v>
      </c>
      <c r="H534" s="69">
        <f t="shared" si="112"/>
        <v>15948.900000000001</v>
      </c>
      <c r="I534" s="69">
        <f t="shared" si="112"/>
        <v>1</v>
      </c>
      <c r="J534" s="69">
        <f t="shared" si="112"/>
        <v>2</v>
      </c>
      <c r="K534" s="69">
        <f t="shared" si="112"/>
        <v>3</v>
      </c>
      <c r="L534" s="69">
        <f t="shared" si="112"/>
        <v>4</v>
      </c>
      <c r="M534" s="69">
        <f t="shared" si="112"/>
        <v>5</v>
      </c>
      <c r="N534" s="69">
        <f t="shared" si="112"/>
        <v>15948.900000000001</v>
      </c>
      <c r="O534" s="34"/>
    </row>
    <row r="535" spans="1:15" s="11" customFormat="1" ht="22.5" customHeight="1">
      <c r="A535" s="82"/>
      <c r="B535" s="84"/>
      <c r="C535" s="85"/>
      <c r="D535" s="83"/>
      <c r="E535" s="85"/>
      <c r="F535" s="83"/>
      <c r="G535" s="54" t="s">
        <v>20</v>
      </c>
      <c r="H535" s="69">
        <f t="shared" si="112"/>
        <v>606007.00000000012</v>
      </c>
      <c r="I535" s="69">
        <f t="shared" si="112"/>
        <v>254468.90000000002</v>
      </c>
      <c r="J535" s="69">
        <f t="shared" si="112"/>
        <v>254468.90000000002</v>
      </c>
      <c r="K535" s="69">
        <f t="shared" si="112"/>
        <v>254468.90000000002</v>
      </c>
      <c r="L535" s="69">
        <f t="shared" si="112"/>
        <v>254468.90000000002</v>
      </c>
      <c r="M535" s="69">
        <f t="shared" si="112"/>
        <v>254468.90000000002</v>
      </c>
      <c r="N535" s="69">
        <f t="shared" si="112"/>
        <v>354889.3</v>
      </c>
      <c r="O535" s="34"/>
    </row>
    <row r="536" spans="1:15" s="11" customFormat="1" ht="20.25" customHeight="1">
      <c r="A536" s="82"/>
      <c r="B536" s="84"/>
      <c r="C536" s="85"/>
      <c r="D536" s="83"/>
      <c r="E536" s="85"/>
      <c r="F536" s="83"/>
      <c r="G536" s="54" t="s">
        <v>21</v>
      </c>
      <c r="H536" s="69">
        <f t="shared" si="112"/>
        <v>787281</v>
      </c>
      <c r="I536" s="69">
        <f t="shared" si="112"/>
        <v>716203.6</v>
      </c>
      <c r="J536" s="69">
        <f t="shared" si="112"/>
        <v>716205.6</v>
      </c>
      <c r="K536" s="69">
        <f t="shared" si="112"/>
        <v>716207.6</v>
      </c>
      <c r="L536" s="69">
        <f t="shared" si="112"/>
        <v>716209.6</v>
      </c>
      <c r="M536" s="69">
        <f t="shared" si="112"/>
        <v>716211.6</v>
      </c>
      <c r="N536" s="69">
        <f t="shared" si="112"/>
        <v>621285.9</v>
      </c>
      <c r="O536" s="34"/>
    </row>
    <row r="537" spans="1:15" s="11" customFormat="1" ht="18" customHeight="1" thickBot="1">
      <c r="A537" s="82"/>
      <c r="B537" s="84"/>
      <c r="C537" s="85"/>
      <c r="D537" s="83"/>
      <c r="E537" s="85"/>
      <c r="F537" s="83"/>
      <c r="G537" s="35" t="s">
        <v>22</v>
      </c>
      <c r="H537" s="69">
        <f t="shared" si="112"/>
        <v>2985.9</v>
      </c>
      <c r="I537" s="69">
        <f t="shared" si="112"/>
        <v>7</v>
      </c>
      <c r="J537" s="69">
        <f t="shared" si="112"/>
        <v>14</v>
      </c>
      <c r="K537" s="69">
        <f t="shared" si="112"/>
        <v>21</v>
      </c>
      <c r="L537" s="69">
        <f t="shared" si="112"/>
        <v>28</v>
      </c>
      <c r="M537" s="69">
        <f t="shared" si="112"/>
        <v>35</v>
      </c>
      <c r="N537" s="69">
        <f t="shared" si="112"/>
        <v>2974.7</v>
      </c>
      <c r="O537" s="34"/>
    </row>
    <row r="538" spans="1:15" ht="37.5" customHeight="1" thickBot="1">
      <c r="A538" s="79" t="s">
        <v>397</v>
      </c>
      <c r="B538" s="80"/>
      <c r="C538" s="80"/>
      <c r="D538" s="80"/>
      <c r="E538" s="80"/>
      <c r="F538" s="80"/>
      <c r="G538" s="80"/>
      <c r="H538" s="80"/>
      <c r="I538" s="80"/>
      <c r="J538" s="80"/>
      <c r="K538" s="80"/>
      <c r="L538" s="80"/>
      <c r="M538" s="80"/>
      <c r="N538" s="81"/>
    </row>
    <row r="539" spans="1:15">
      <c r="H539" s="37"/>
    </row>
    <row r="540" spans="1:15" ht="18.75">
      <c r="G540" s="38"/>
    </row>
    <row r="541" spans="1:15" ht="18.75">
      <c r="G541" s="38"/>
    </row>
    <row r="542" spans="1:15" ht="18.75">
      <c r="G542" s="38"/>
    </row>
  </sheetData>
  <autoFilter ref="B7:D538"/>
  <mergeCells count="608">
    <mergeCell ref="G28:G29"/>
    <mergeCell ref="H28:H29"/>
    <mergeCell ref="N28:N29"/>
    <mergeCell ref="E6:H6"/>
    <mergeCell ref="A7:A9"/>
    <mergeCell ref="B7:B9"/>
    <mergeCell ref="C7:C9"/>
    <mergeCell ref="D7:D9"/>
    <mergeCell ref="E7:F8"/>
    <mergeCell ref="G7:N7"/>
    <mergeCell ref="G8:G9"/>
    <mergeCell ref="H8:H9"/>
    <mergeCell ref="N8:N9"/>
    <mergeCell ref="A17:A21"/>
    <mergeCell ref="B17:B21"/>
    <mergeCell ref="C17:C21"/>
    <mergeCell ref="D17:D21"/>
    <mergeCell ref="E17:E21"/>
    <mergeCell ref="F17:F21"/>
    <mergeCell ref="A11:N11"/>
    <mergeCell ref="A12:A16"/>
    <mergeCell ref="B12:B16"/>
    <mergeCell ref="C12:C16"/>
    <mergeCell ref="D12:D16"/>
    <mergeCell ref="E12:E16"/>
    <mergeCell ref="F12:F16"/>
    <mergeCell ref="A30:A34"/>
    <mergeCell ref="B30:B34"/>
    <mergeCell ref="C30:C34"/>
    <mergeCell ref="D30:D34"/>
    <mergeCell ref="E30:E34"/>
    <mergeCell ref="F30:F34"/>
    <mergeCell ref="A22:A26"/>
    <mergeCell ref="B22:B26"/>
    <mergeCell ref="C22:C26"/>
    <mergeCell ref="D22:D26"/>
    <mergeCell ref="E22:E26"/>
    <mergeCell ref="F22:F26"/>
    <mergeCell ref="A28:A29"/>
    <mergeCell ref="B28:B29"/>
    <mergeCell ref="C28:C29"/>
    <mergeCell ref="D28:D29"/>
    <mergeCell ref="E28:E29"/>
    <mergeCell ref="F28:F29"/>
    <mergeCell ref="A43:A47"/>
    <mergeCell ref="B43:B47"/>
    <mergeCell ref="C43:C47"/>
    <mergeCell ref="D43:D47"/>
    <mergeCell ref="E43:E47"/>
    <mergeCell ref="F43:F47"/>
    <mergeCell ref="A37:A41"/>
    <mergeCell ref="B37:B41"/>
    <mergeCell ref="C37:C41"/>
    <mergeCell ref="D37:D41"/>
    <mergeCell ref="E37:E41"/>
    <mergeCell ref="F37:F41"/>
    <mergeCell ref="A55:A59"/>
    <mergeCell ref="B55:B59"/>
    <mergeCell ref="C55:C59"/>
    <mergeCell ref="D55:D59"/>
    <mergeCell ref="E55:E59"/>
    <mergeCell ref="F55:F59"/>
    <mergeCell ref="A48:A52"/>
    <mergeCell ref="B48:B52"/>
    <mergeCell ref="C48:C52"/>
    <mergeCell ref="D48:D52"/>
    <mergeCell ref="E48:E52"/>
    <mergeCell ref="F48:F52"/>
    <mergeCell ref="A67:A71"/>
    <mergeCell ref="B67:B71"/>
    <mergeCell ref="C67:C71"/>
    <mergeCell ref="D67:D71"/>
    <mergeCell ref="E67:E71"/>
    <mergeCell ref="F67:F71"/>
    <mergeCell ref="A60:A64"/>
    <mergeCell ref="B60:B64"/>
    <mergeCell ref="C60:C64"/>
    <mergeCell ref="D60:D64"/>
    <mergeCell ref="E60:E64"/>
    <mergeCell ref="F60:F64"/>
    <mergeCell ref="A80:A84"/>
    <mergeCell ref="B80:B84"/>
    <mergeCell ref="C80:C84"/>
    <mergeCell ref="D80:D84"/>
    <mergeCell ref="E80:E84"/>
    <mergeCell ref="F80:F84"/>
    <mergeCell ref="A74:A78"/>
    <mergeCell ref="B74:B78"/>
    <mergeCell ref="C74:C78"/>
    <mergeCell ref="D74:D78"/>
    <mergeCell ref="E74:E78"/>
    <mergeCell ref="F74:F78"/>
    <mergeCell ref="A93:A97"/>
    <mergeCell ref="B93:B97"/>
    <mergeCell ref="C93:C97"/>
    <mergeCell ref="D93:D97"/>
    <mergeCell ref="E93:E97"/>
    <mergeCell ref="F93:F97"/>
    <mergeCell ref="A85:A89"/>
    <mergeCell ref="B85:B89"/>
    <mergeCell ref="C85:C89"/>
    <mergeCell ref="D85:D89"/>
    <mergeCell ref="E85:E89"/>
    <mergeCell ref="F85:F89"/>
    <mergeCell ref="A104:A108"/>
    <mergeCell ref="B104:B108"/>
    <mergeCell ref="C104:C108"/>
    <mergeCell ref="D104:D108"/>
    <mergeCell ref="E104:E108"/>
    <mergeCell ref="F104:F108"/>
    <mergeCell ref="A98:A102"/>
    <mergeCell ref="B98:B102"/>
    <mergeCell ref="C98:C102"/>
    <mergeCell ref="D98:D102"/>
    <mergeCell ref="E98:E102"/>
    <mergeCell ref="F98:F102"/>
    <mergeCell ref="A115:A119"/>
    <mergeCell ref="B115:B119"/>
    <mergeCell ref="C115:C119"/>
    <mergeCell ref="D115:D119"/>
    <mergeCell ref="E115:E119"/>
    <mergeCell ref="F115:F119"/>
    <mergeCell ref="A109:A113"/>
    <mergeCell ref="B109:B113"/>
    <mergeCell ref="C109:C113"/>
    <mergeCell ref="D109:D113"/>
    <mergeCell ref="E109:E113"/>
    <mergeCell ref="F109:F113"/>
    <mergeCell ref="A126:A130"/>
    <mergeCell ref="B126:B130"/>
    <mergeCell ref="C126:C130"/>
    <mergeCell ref="D126:D130"/>
    <mergeCell ref="E126:E130"/>
    <mergeCell ref="F126:F130"/>
    <mergeCell ref="A120:A124"/>
    <mergeCell ref="B120:B124"/>
    <mergeCell ref="C120:C124"/>
    <mergeCell ref="D120:D124"/>
    <mergeCell ref="E120:E124"/>
    <mergeCell ref="F120:F124"/>
    <mergeCell ref="A138:A142"/>
    <mergeCell ref="B138:B142"/>
    <mergeCell ref="C138:C142"/>
    <mergeCell ref="D138:D142"/>
    <mergeCell ref="E138:E142"/>
    <mergeCell ref="F138:F142"/>
    <mergeCell ref="A131:A135"/>
    <mergeCell ref="B131:B135"/>
    <mergeCell ref="C131:C135"/>
    <mergeCell ref="D131:D135"/>
    <mergeCell ref="E131:E135"/>
    <mergeCell ref="F131:F135"/>
    <mergeCell ref="A150:A154"/>
    <mergeCell ref="B150:B154"/>
    <mergeCell ref="C150:C154"/>
    <mergeCell ref="D150:D154"/>
    <mergeCell ref="E150:E154"/>
    <mergeCell ref="F150:F154"/>
    <mergeCell ref="A143:A147"/>
    <mergeCell ref="B143:B147"/>
    <mergeCell ref="C143:C147"/>
    <mergeCell ref="D143:D147"/>
    <mergeCell ref="E143:E147"/>
    <mergeCell ref="F143:F147"/>
    <mergeCell ref="A162:A166"/>
    <mergeCell ref="B162:B166"/>
    <mergeCell ref="C162:C166"/>
    <mergeCell ref="D162:D166"/>
    <mergeCell ref="E162:E166"/>
    <mergeCell ref="F162:F166"/>
    <mergeCell ref="A155:A159"/>
    <mergeCell ref="B155:B159"/>
    <mergeCell ref="C155:C159"/>
    <mergeCell ref="D155:D159"/>
    <mergeCell ref="E155:E159"/>
    <mergeCell ref="F155:F159"/>
    <mergeCell ref="A175:A179"/>
    <mergeCell ref="B175:B179"/>
    <mergeCell ref="C175:C179"/>
    <mergeCell ref="D175:D179"/>
    <mergeCell ref="E175:E179"/>
    <mergeCell ref="F175:F179"/>
    <mergeCell ref="A168:A172"/>
    <mergeCell ref="B168:B172"/>
    <mergeCell ref="C168:C172"/>
    <mergeCell ref="D168:D172"/>
    <mergeCell ref="E168:E172"/>
    <mergeCell ref="F168:F172"/>
    <mergeCell ref="A186:A190"/>
    <mergeCell ref="B186:B190"/>
    <mergeCell ref="C186:C190"/>
    <mergeCell ref="D186:D190"/>
    <mergeCell ref="E186:E190"/>
    <mergeCell ref="F186:F190"/>
    <mergeCell ref="A180:A184"/>
    <mergeCell ref="B180:B184"/>
    <mergeCell ref="C180:C184"/>
    <mergeCell ref="D180:D184"/>
    <mergeCell ref="E180:E184"/>
    <mergeCell ref="F180:F184"/>
    <mergeCell ref="A198:A202"/>
    <mergeCell ref="B198:B202"/>
    <mergeCell ref="C198:C202"/>
    <mergeCell ref="D198:D202"/>
    <mergeCell ref="E198:E202"/>
    <mergeCell ref="F198:F202"/>
    <mergeCell ref="A192:A196"/>
    <mergeCell ref="B192:B196"/>
    <mergeCell ref="C192:C196"/>
    <mergeCell ref="D192:D196"/>
    <mergeCell ref="E192:E196"/>
    <mergeCell ref="F192:F196"/>
    <mergeCell ref="A211:A215"/>
    <mergeCell ref="B211:B215"/>
    <mergeCell ref="C211:C215"/>
    <mergeCell ref="D211:D215"/>
    <mergeCell ref="E211:E215"/>
    <mergeCell ref="F211:F215"/>
    <mergeCell ref="A206:A210"/>
    <mergeCell ref="B206:B210"/>
    <mergeCell ref="C206:C210"/>
    <mergeCell ref="D206:D210"/>
    <mergeCell ref="E206:E210"/>
    <mergeCell ref="F206:F210"/>
    <mergeCell ref="A222:A226"/>
    <mergeCell ref="B222:B226"/>
    <mergeCell ref="C222:C226"/>
    <mergeCell ref="D222:D226"/>
    <mergeCell ref="E222:E226"/>
    <mergeCell ref="F222:F226"/>
    <mergeCell ref="A217:A221"/>
    <mergeCell ref="B217:B221"/>
    <mergeCell ref="C217:C221"/>
    <mergeCell ref="D217:D221"/>
    <mergeCell ref="E217:E221"/>
    <mergeCell ref="F217:F221"/>
    <mergeCell ref="A233:A237"/>
    <mergeCell ref="B233:B237"/>
    <mergeCell ref="C233:C237"/>
    <mergeCell ref="D233:D237"/>
    <mergeCell ref="E233:E237"/>
    <mergeCell ref="F233:F237"/>
    <mergeCell ref="A228:A232"/>
    <mergeCell ref="B228:B232"/>
    <mergeCell ref="C228:C232"/>
    <mergeCell ref="D228:D232"/>
    <mergeCell ref="E228:E232"/>
    <mergeCell ref="F228:F232"/>
    <mergeCell ref="A244:A248"/>
    <mergeCell ref="B244:B248"/>
    <mergeCell ref="C244:C248"/>
    <mergeCell ref="D244:D248"/>
    <mergeCell ref="E244:E248"/>
    <mergeCell ref="F244:F248"/>
    <mergeCell ref="A239:A243"/>
    <mergeCell ref="B239:B243"/>
    <mergeCell ref="C239:C243"/>
    <mergeCell ref="D239:D243"/>
    <mergeCell ref="E239:E243"/>
    <mergeCell ref="F239:F243"/>
    <mergeCell ref="A257:A261"/>
    <mergeCell ref="B257:B261"/>
    <mergeCell ref="C257:C261"/>
    <mergeCell ref="D257:D261"/>
    <mergeCell ref="E257:E261"/>
    <mergeCell ref="F257:F261"/>
    <mergeCell ref="G249:G250"/>
    <mergeCell ref="H249:H250"/>
    <mergeCell ref="N249:N250"/>
    <mergeCell ref="A251:N251"/>
    <mergeCell ref="A252:B256"/>
    <mergeCell ref="C252:C256"/>
    <mergeCell ref="D252:D256"/>
    <mergeCell ref="E252:E256"/>
    <mergeCell ref="F252:F256"/>
    <mergeCell ref="A249:A250"/>
    <mergeCell ref="B249:B250"/>
    <mergeCell ref="C249:C250"/>
    <mergeCell ref="D249:D250"/>
    <mergeCell ref="E249:E250"/>
    <mergeCell ref="F249:F250"/>
    <mergeCell ref="A268:A272"/>
    <mergeCell ref="B268:B272"/>
    <mergeCell ref="C268:C272"/>
    <mergeCell ref="D268:D272"/>
    <mergeCell ref="E268:E272"/>
    <mergeCell ref="F268:F272"/>
    <mergeCell ref="A262:A266"/>
    <mergeCell ref="B262:B266"/>
    <mergeCell ref="C262:C266"/>
    <mergeCell ref="D262:D266"/>
    <mergeCell ref="E262:E266"/>
    <mergeCell ref="F262:F266"/>
    <mergeCell ref="A279:A283"/>
    <mergeCell ref="B279:B283"/>
    <mergeCell ref="C279:C283"/>
    <mergeCell ref="D279:D283"/>
    <mergeCell ref="E279:E283"/>
    <mergeCell ref="F279:F283"/>
    <mergeCell ref="A273:A277"/>
    <mergeCell ref="B273:B277"/>
    <mergeCell ref="C273:C277"/>
    <mergeCell ref="D273:D277"/>
    <mergeCell ref="E273:E277"/>
    <mergeCell ref="F273:F277"/>
    <mergeCell ref="A291:A295"/>
    <mergeCell ref="B291:B295"/>
    <mergeCell ref="C291:C295"/>
    <mergeCell ref="D291:D295"/>
    <mergeCell ref="E291:E295"/>
    <mergeCell ref="F291:F295"/>
    <mergeCell ref="A285:A290"/>
    <mergeCell ref="B285:B289"/>
    <mergeCell ref="C285:C289"/>
    <mergeCell ref="D285:D289"/>
    <mergeCell ref="E285:E289"/>
    <mergeCell ref="F285:F289"/>
    <mergeCell ref="A303:A307"/>
    <mergeCell ref="B303:B307"/>
    <mergeCell ref="C303:C307"/>
    <mergeCell ref="D303:D307"/>
    <mergeCell ref="E303:E307"/>
    <mergeCell ref="F303:F307"/>
    <mergeCell ref="A297:A301"/>
    <mergeCell ref="B297:B301"/>
    <mergeCell ref="C297:C301"/>
    <mergeCell ref="D297:D301"/>
    <mergeCell ref="E297:E301"/>
    <mergeCell ref="F297:F301"/>
    <mergeCell ref="A314:A318"/>
    <mergeCell ref="B314:B318"/>
    <mergeCell ref="C314:C318"/>
    <mergeCell ref="D314:D318"/>
    <mergeCell ref="E314:E318"/>
    <mergeCell ref="F314:F318"/>
    <mergeCell ref="A308:A312"/>
    <mergeCell ref="B308:B312"/>
    <mergeCell ref="C308:C312"/>
    <mergeCell ref="D308:D312"/>
    <mergeCell ref="E308:E312"/>
    <mergeCell ref="F308:F312"/>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37:A341"/>
    <mergeCell ref="B337:B341"/>
    <mergeCell ref="C337:C341"/>
    <mergeCell ref="D337:D341"/>
    <mergeCell ref="E337:E341"/>
    <mergeCell ref="F337:F341"/>
    <mergeCell ref="A332:A336"/>
    <mergeCell ref="B332:B336"/>
    <mergeCell ref="C332:C336"/>
    <mergeCell ref="D332:D336"/>
    <mergeCell ref="E332:E336"/>
    <mergeCell ref="F332:F336"/>
    <mergeCell ref="A348:A352"/>
    <mergeCell ref="B348:B352"/>
    <mergeCell ref="C348:C352"/>
    <mergeCell ref="D348:D352"/>
    <mergeCell ref="E348:E352"/>
    <mergeCell ref="F348:F352"/>
    <mergeCell ref="A343:A347"/>
    <mergeCell ref="B343:B347"/>
    <mergeCell ref="C343:C347"/>
    <mergeCell ref="D343:D347"/>
    <mergeCell ref="E343:E347"/>
    <mergeCell ref="F343:F347"/>
    <mergeCell ref="A359:A363"/>
    <mergeCell ref="B359:B363"/>
    <mergeCell ref="C359:C363"/>
    <mergeCell ref="D359:D363"/>
    <mergeCell ref="E359:E363"/>
    <mergeCell ref="F359:F363"/>
    <mergeCell ref="A354:A358"/>
    <mergeCell ref="B354:B358"/>
    <mergeCell ref="C354:C358"/>
    <mergeCell ref="D354:D358"/>
    <mergeCell ref="E354:E358"/>
    <mergeCell ref="F354:F358"/>
    <mergeCell ref="I366:I370"/>
    <mergeCell ref="J366:J370"/>
    <mergeCell ref="K366:K370"/>
    <mergeCell ref="L366:L370"/>
    <mergeCell ref="A371:A375"/>
    <mergeCell ref="B371:B375"/>
    <mergeCell ref="C371:C375"/>
    <mergeCell ref="D371:D375"/>
    <mergeCell ref="E371:E375"/>
    <mergeCell ref="F371:F375"/>
    <mergeCell ref="A366:A370"/>
    <mergeCell ref="B366:B370"/>
    <mergeCell ref="C366:C370"/>
    <mergeCell ref="D366:D370"/>
    <mergeCell ref="E366:E370"/>
    <mergeCell ref="F366:F370"/>
    <mergeCell ref="I371:I375"/>
    <mergeCell ref="J371:J375"/>
    <mergeCell ref="K371:K375"/>
    <mergeCell ref="L371:L375"/>
    <mergeCell ref="L378:L382"/>
    <mergeCell ref="A383:A387"/>
    <mergeCell ref="B383:B387"/>
    <mergeCell ref="C383:C387"/>
    <mergeCell ref="D383:D387"/>
    <mergeCell ref="E383:E387"/>
    <mergeCell ref="F383:F387"/>
    <mergeCell ref="I383:I387"/>
    <mergeCell ref="J383:J387"/>
    <mergeCell ref="K383:K387"/>
    <mergeCell ref="L383:L387"/>
    <mergeCell ref="A378:A382"/>
    <mergeCell ref="B378:B382"/>
    <mergeCell ref="C378:C382"/>
    <mergeCell ref="D378:D382"/>
    <mergeCell ref="E378:E382"/>
    <mergeCell ref="F378:F382"/>
    <mergeCell ref="I378:I382"/>
    <mergeCell ref="J378:J382"/>
    <mergeCell ref="K378:K382"/>
    <mergeCell ref="K389:K393"/>
    <mergeCell ref="L389:L393"/>
    <mergeCell ref="A394:A398"/>
    <mergeCell ref="B394:B398"/>
    <mergeCell ref="C394:C398"/>
    <mergeCell ref="D394:D398"/>
    <mergeCell ref="E394:E398"/>
    <mergeCell ref="F394:F398"/>
    <mergeCell ref="A410:A414"/>
    <mergeCell ref="B410:B414"/>
    <mergeCell ref="C410:C414"/>
    <mergeCell ref="D410:D414"/>
    <mergeCell ref="E410:E414"/>
    <mergeCell ref="F410:F414"/>
    <mergeCell ref="A389:A393"/>
    <mergeCell ref="B389:B393"/>
    <mergeCell ref="C389:C393"/>
    <mergeCell ref="D389:D393"/>
    <mergeCell ref="E389:E393"/>
    <mergeCell ref="F389:F393"/>
    <mergeCell ref="F400:F404"/>
    <mergeCell ref="I389:I393"/>
    <mergeCell ref="J389:J393"/>
    <mergeCell ref="A416:A420"/>
    <mergeCell ref="B416:B420"/>
    <mergeCell ref="C416:C420"/>
    <mergeCell ref="D416:D420"/>
    <mergeCell ref="E416:E420"/>
    <mergeCell ref="F416:F420"/>
    <mergeCell ref="N400:N404"/>
    <mergeCell ref="A405:A409"/>
    <mergeCell ref="B405:B409"/>
    <mergeCell ref="C405:C409"/>
    <mergeCell ref="D405:D409"/>
    <mergeCell ref="E405:E409"/>
    <mergeCell ref="F405:F409"/>
    <mergeCell ref="G400:G404"/>
    <mergeCell ref="H400:H404"/>
    <mergeCell ref="I400:I404"/>
    <mergeCell ref="J400:J404"/>
    <mergeCell ref="K400:K404"/>
    <mergeCell ref="L400:L404"/>
    <mergeCell ref="A400:A404"/>
    <mergeCell ref="B400:B404"/>
    <mergeCell ref="C400:C404"/>
    <mergeCell ref="D400:D404"/>
    <mergeCell ref="E400:E404"/>
    <mergeCell ref="A427:A431"/>
    <mergeCell ref="B427:B431"/>
    <mergeCell ref="C427:C431"/>
    <mergeCell ref="D427:D431"/>
    <mergeCell ref="E427:E431"/>
    <mergeCell ref="F427:F431"/>
    <mergeCell ref="A421:A425"/>
    <mergeCell ref="B421:B425"/>
    <mergeCell ref="C421:C425"/>
    <mergeCell ref="D421:D425"/>
    <mergeCell ref="E421:E425"/>
    <mergeCell ref="F421:F425"/>
    <mergeCell ref="A438:A442"/>
    <mergeCell ref="B438:B442"/>
    <mergeCell ref="C438:C442"/>
    <mergeCell ref="D438:D442"/>
    <mergeCell ref="E438:E442"/>
    <mergeCell ref="F438:F442"/>
    <mergeCell ref="A432:A436"/>
    <mergeCell ref="B432:B436"/>
    <mergeCell ref="C432:C436"/>
    <mergeCell ref="D432:D436"/>
    <mergeCell ref="E432:E436"/>
    <mergeCell ref="F432:F436"/>
    <mergeCell ref="A449:A453"/>
    <mergeCell ref="B449:B453"/>
    <mergeCell ref="C449:C453"/>
    <mergeCell ref="D449:D453"/>
    <mergeCell ref="E449:E453"/>
    <mergeCell ref="F449:F453"/>
    <mergeCell ref="A443:A447"/>
    <mergeCell ref="B443:B447"/>
    <mergeCell ref="C443:C447"/>
    <mergeCell ref="D443:D447"/>
    <mergeCell ref="E443:E447"/>
    <mergeCell ref="F443:F447"/>
    <mergeCell ref="A461:A465"/>
    <mergeCell ref="B461:B465"/>
    <mergeCell ref="C461:C465"/>
    <mergeCell ref="D461:D465"/>
    <mergeCell ref="E461:E465"/>
    <mergeCell ref="F461:F465"/>
    <mergeCell ref="A454:A458"/>
    <mergeCell ref="B454:B458"/>
    <mergeCell ref="C454:C458"/>
    <mergeCell ref="D454:D458"/>
    <mergeCell ref="E454:E458"/>
    <mergeCell ref="F454:F458"/>
    <mergeCell ref="A472:A476"/>
    <mergeCell ref="B472:B476"/>
    <mergeCell ref="C472:C476"/>
    <mergeCell ref="D472:D476"/>
    <mergeCell ref="E472:E476"/>
    <mergeCell ref="F472:F476"/>
    <mergeCell ref="A466:A470"/>
    <mergeCell ref="B466:B470"/>
    <mergeCell ref="C466:C470"/>
    <mergeCell ref="D466:D470"/>
    <mergeCell ref="E466:E470"/>
    <mergeCell ref="F466:F470"/>
    <mergeCell ref="A483:A487"/>
    <mergeCell ref="B483:B487"/>
    <mergeCell ref="C483:C487"/>
    <mergeCell ref="D483:D487"/>
    <mergeCell ref="E483:E487"/>
    <mergeCell ref="F483:F487"/>
    <mergeCell ref="A477:A481"/>
    <mergeCell ref="B477:B481"/>
    <mergeCell ref="C477:C481"/>
    <mergeCell ref="D477:D481"/>
    <mergeCell ref="E477:E481"/>
    <mergeCell ref="F477:F481"/>
    <mergeCell ref="A494:N494"/>
    <mergeCell ref="A495:A499"/>
    <mergeCell ref="B495:B499"/>
    <mergeCell ref="C495:C499"/>
    <mergeCell ref="D495:D499"/>
    <mergeCell ref="E495:E499"/>
    <mergeCell ref="F495:F499"/>
    <mergeCell ref="A488:A492"/>
    <mergeCell ref="B488:B492"/>
    <mergeCell ref="C488:C492"/>
    <mergeCell ref="D488:D492"/>
    <mergeCell ref="E488:E492"/>
    <mergeCell ref="F488:F492"/>
    <mergeCell ref="A505:A509"/>
    <mergeCell ref="B505:B509"/>
    <mergeCell ref="C505:C509"/>
    <mergeCell ref="D505:D509"/>
    <mergeCell ref="E505:E509"/>
    <mergeCell ref="F505:F509"/>
    <mergeCell ref="A500:A504"/>
    <mergeCell ref="B500:B504"/>
    <mergeCell ref="C500:C504"/>
    <mergeCell ref="D500:D504"/>
    <mergeCell ref="E500:E504"/>
    <mergeCell ref="F500:F504"/>
    <mergeCell ref="B516:B520"/>
    <mergeCell ref="C516:C520"/>
    <mergeCell ref="D516:D520"/>
    <mergeCell ref="E516:E520"/>
    <mergeCell ref="F516:F520"/>
    <mergeCell ref="A511:A515"/>
    <mergeCell ref="B511:B515"/>
    <mergeCell ref="C511:C515"/>
    <mergeCell ref="D511:D515"/>
    <mergeCell ref="E511:E515"/>
    <mergeCell ref="F511:F515"/>
    <mergeCell ref="A1:N1"/>
    <mergeCell ref="A2:N2"/>
    <mergeCell ref="A3:N3"/>
    <mergeCell ref="A4:N4"/>
    <mergeCell ref="A538:N538"/>
    <mergeCell ref="A533:A537"/>
    <mergeCell ref="B533:B537"/>
    <mergeCell ref="C533:C537"/>
    <mergeCell ref="D533:D537"/>
    <mergeCell ref="E533:E537"/>
    <mergeCell ref="F533:F537"/>
    <mergeCell ref="A527:A531"/>
    <mergeCell ref="B527:B531"/>
    <mergeCell ref="C527:C531"/>
    <mergeCell ref="D527:D531"/>
    <mergeCell ref="E527:E531"/>
    <mergeCell ref="F527:F531"/>
    <mergeCell ref="A522:A526"/>
    <mergeCell ref="B522:B526"/>
    <mergeCell ref="C522:C526"/>
    <mergeCell ref="D522:D526"/>
    <mergeCell ref="E522:E526"/>
    <mergeCell ref="F522:F526"/>
    <mergeCell ref="A516:A520"/>
  </mergeCells>
  <printOptions horizontalCentered="1"/>
  <pageMargins left="0.23622047244094491" right="0.23622047244094491" top="0.55118110236220474" bottom="0.35433070866141736" header="0" footer="0"/>
  <pageSetup paperSize="9" scale="49" fitToHeight="0" orientation="landscape" r:id="rId1"/>
  <rowBreaks count="14" manualBreakCount="14">
    <brk id="47" max="13" man="1"/>
    <brk id="78" max="13" man="1"/>
    <brk id="108" max="13" man="1"/>
    <brk id="137" max="13" man="1"/>
    <brk id="191" max="13" man="1"/>
    <brk id="232" max="13" man="1"/>
    <brk id="250" max="13" man="1"/>
    <brk id="283" max="13" man="1"/>
    <brk id="319" max="13" man="1"/>
    <brk id="347" max="13" man="1"/>
    <brk id="376" max="13" man="1"/>
    <brk id="431" max="13" man="1"/>
    <brk id="460" max="13" man="1"/>
    <brk id="49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РКиФКиС</vt:lpstr>
      <vt:lpstr>РКиФКиС!Заголовки_для_печати</vt:lpstr>
      <vt:lpstr>РКиФКиС!Область_печати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kogteva-ea</dc:creator>
  <cp:lastModifiedBy>kogteva-ea</cp:lastModifiedBy>
  <cp:lastPrinted>2025-10-21T06:41:37Z</cp:lastPrinted>
  <dcterms:created xsi:type="dcterms:W3CDTF">2025-07-31T12:52:05Z</dcterms:created>
  <dcterms:modified xsi:type="dcterms:W3CDTF">2025-10-29T12:55:56Z</dcterms:modified>
</cp:coreProperties>
</file>